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U:\Website\Budget\CRP\"/>
    </mc:Choice>
  </mc:AlternateContent>
  <bookViews>
    <workbookView xWindow="0" yWindow="0" windowWidth="28800" windowHeight="12300" tabRatio="752" activeTab="3"/>
  </bookViews>
  <sheets>
    <sheet name="Standard Work" sheetId="13" r:id="rId1"/>
    <sheet name="Cohort Model On-site" sheetId="1" r:id="rId2"/>
    <sheet name="Cohort UWSA Summary On-site" sheetId="2" r:id="rId3"/>
    <sheet name="Cohort Model Off-site" sheetId="11" r:id="rId4"/>
    <sheet name="Cohort UWSA Summary Off-site" sheetId="12" r:id="rId5"/>
    <sheet name="Per Credit Model On-site" sheetId="4" r:id="rId6"/>
    <sheet name="Per Credit UWSA Summary On-site" sheetId="5" r:id="rId7"/>
    <sheet name="Per Credit Model Off-site" sheetId="9" r:id="rId8"/>
    <sheet name="Per Credit UWSA Summary Off-sit" sheetId="10" r:id="rId9"/>
    <sheet name="Key" sheetId="14" state="hidden" r:id="rId10"/>
  </sheets>
  <definedNames>
    <definedName name="_xlnm.Print_Area" localSheetId="3">'Cohort Model Off-site'!$A$1:$O$235</definedName>
    <definedName name="_xlnm.Print_Area" localSheetId="1">'Cohort Model On-site'!$A$1:$O$235</definedName>
    <definedName name="_xlnm.Print_Area" localSheetId="4">'Cohort UWSA Summary Off-site'!$A$1:$G$52</definedName>
    <definedName name="_xlnm.Print_Area" localSheetId="2">'Cohort UWSA Summary On-site'!$A$1:$G$52</definedName>
    <definedName name="_xlnm.Print_Area" localSheetId="7">'Per Credit Model Off-site'!$A$1:$N$179</definedName>
    <definedName name="_xlnm.Print_Area" localSheetId="5">'Per Credit Model On-site'!$A$1:$N$179</definedName>
    <definedName name="_xlnm.Print_Area" localSheetId="8">'Per Credit UWSA Summary Off-sit'!$A$1:$G$52</definedName>
    <definedName name="_xlnm.Print_Area" localSheetId="6">'Per Credit UWSA Summary On-site'!$A$1:$G$52</definedName>
    <definedName name="_xlnm.Print_Area" localSheetId="0">'Standard Work'!$A$1:$R$43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4" i="11" l="1"/>
  <c r="M94" i="11"/>
  <c r="K94" i="11"/>
  <c r="I94" i="11"/>
  <c r="G94" i="11"/>
  <c r="E94" i="11"/>
  <c r="G222" i="11"/>
  <c r="O94" i="1"/>
  <c r="M94" i="1"/>
  <c r="K94" i="1"/>
  <c r="I94" i="1"/>
  <c r="G94" i="1"/>
  <c r="E94" i="1"/>
  <c r="F165" i="9" l="1"/>
  <c r="F165" i="4"/>
  <c r="G221" i="11"/>
  <c r="G221" i="1"/>
  <c r="B26" i="14" l="1"/>
  <c r="B24" i="14"/>
  <c r="B22" i="14"/>
  <c r="B20" i="14"/>
  <c r="N38" i="9"/>
  <c r="L38" i="9"/>
  <c r="J38" i="9"/>
  <c r="H38" i="9"/>
  <c r="F38" i="9"/>
  <c r="D38" i="9"/>
  <c r="N36" i="9"/>
  <c r="L36" i="9"/>
  <c r="J36" i="9"/>
  <c r="H36" i="9"/>
  <c r="F36" i="9"/>
  <c r="D36" i="9"/>
  <c r="N38" i="4"/>
  <c r="L38" i="4"/>
  <c r="J38" i="4"/>
  <c r="H38" i="4"/>
  <c r="F38" i="4"/>
  <c r="D38" i="4"/>
  <c r="N36" i="4"/>
  <c r="L36" i="4"/>
  <c r="J36" i="4"/>
  <c r="H36" i="4"/>
  <c r="F36" i="4"/>
  <c r="D36" i="4"/>
  <c r="O92" i="11"/>
  <c r="M92" i="11"/>
  <c r="K92" i="11"/>
  <c r="I92" i="11"/>
  <c r="G92" i="11"/>
  <c r="E92" i="11"/>
  <c r="O92" i="1"/>
  <c r="M92" i="1"/>
  <c r="K92" i="1"/>
  <c r="I92" i="1"/>
  <c r="G92" i="1"/>
  <c r="E92" i="1"/>
  <c r="C22" i="12"/>
  <c r="G18" i="11"/>
  <c r="G34" i="11"/>
  <c r="G34" i="1"/>
  <c r="G39" i="1" s="1"/>
  <c r="N55" i="9" l="1"/>
  <c r="N54" i="9"/>
  <c r="L55" i="9"/>
  <c r="L54" i="9"/>
  <c r="J55" i="9"/>
  <c r="J54" i="9"/>
  <c r="H55" i="9"/>
  <c r="H54" i="9"/>
  <c r="F55" i="9"/>
  <c r="F54" i="9"/>
  <c r="D55" i="9"/>
  <c r="D54" i="9"/>
  <c r="N55" i="4"/>
  <c r="N54" i="4"/>
  <c r="L55" i="4"/>
  <c r="L54" i="4"/>
  <c r="J55" i="4"/>
  <c r="J54" i="4"/>
  <c r="H55" i="4"/>
  <c r="H54" i="4"/>
  <c r="F55" i="4"/>
  <c r="F54" i="4"/>
  <c r="D55" i="4"/>
  <c r="D54" i="4"/>
  <c r="O110" i="11"/>
  <c r="O111" i="11"/>
  <c r="M111" i="11"/>
  <c r="M110" i="11"/>
  <c r="K111" i="11"/>
  <c r="K110" i="11"/>
  <c r="I111" i="11"/>
  <c r="I110" i="11"/>
  <c r="G111" i="11"/>
  <c r="G110" i="11"/>
  <c r="E111" i="11"/>
  <c r="E110" i="11"/>
  <c r="O111" i="1"/>
  <c r="O110" i="1"/>
  <c r="M111" i="1"/>
  <c r="M110" i="1"/>
  <c r="K111" i="1"/>
  <c r="K110" i="1"/>
  <c r="I111" i="1"/>
  <c r="I110" i="1"/>
  <c r="G111" i="1"/>
  <c r="G110" i="1"/>
  <c r="E110" i="1"/>
  <c r="E111" i="1"/>
  <c r="O77" i="11"/>
  <c r="O78" i="11"/>
  <c r="O79" i="11"/>
  <c r="O80" i="11"/>
  <c r="O81" i="11"/>
  <c r="O82" i="11"/>
  <c r="O83" i="11"/>
  <c r="O84" i="11"/>
  <c r="O85" i="11"/>
  <c r="O29" i="11"/>
  <c r="O86" i="11"/>
  <c r="O88" i="11"/>
  <c r="M64" i="11"/>
  <c r="M65" i="11"/>
  <c r="M66" i="11"/>
  <c r="M67" i="11"/>
  <c r="M68" i="11"/>
  <c r="M69" i="11"/>
  <c r="M70" i="11"/>
  <c r="M71" i="11"/>
  <c r="M72" i="11"/>
  <c r="M73" i="11"/>
  <c r="M75" i="11"/>
  <c r="K51" i="11"/>
  <c r="K52" i="11"/>
  <c r="K53" i="11"/>
  <c r="K54" i="11"/>
  <c r="K55" i="11"/>
  <c r="K56" i="11"/>
  <c r="K57" i="11"/>
  <c r="K58" i="11"/>
  <c r="K59" i="11"/>
  <c r="K29" i="11"/>
  <c r="K60" i="11"/>
  <c r="K62" i="11"/>
  <c r="I41" i="11"/>
  <c r="I42" i="11"/>
  <c r="I43" i="11"/>
  <c r="I44" i="11"/>
  <c r="I45" i="11"/>
  <c r="I46" i="11"/>
  <c r="I29" i="11"/>
  <c r="I47" i="11"/>
  <c r="I49" i="11"/>
  <c r="G35" i="11"/>
  <c r="G36" i="11"/>
  <c r="G29" i="11"/>
  <c r="G37" i="11"/>
  <c r="G39" i="11"/>
  <c r="N29" i="4"/>
  <c r="N30" i="4"/>
  <c r="N32" i="4"/>
  <c r="L29" i="4"/>
  <c r="L30" i="4"/>
  <c r="L32" i="4"/>
  <c r="J29" i="4"/>
  <c r="J30" i="4"/>
  <c r="J32" i="4"/>
  <c r="H29" i="4"/>
  <c r="H30" i="4"/>
  <c r="H32" i="4"/>
  <c r="F29" i="4"/>
  <c r="F30" i="4"/>
  <c r="F32" i="4"/>
  <c r="N29" i="9"/>
  <c r="N30" i="9"/>
  <c r="N32" i="9"/>
  <c r="L29" i="9"/>
  <c r="L30" i="9"/>
  <c r="L32" i="9"/>
  <c r="J29" i="9"/>
  <c r="J30" i="9"/>
  <c r="J32" i="9"/>
  <c r="H29" i="9"/>
  <c r="H30" i="9"/>
  <c r="H32" i="9"/>
  <c r="F29" i="9"/>
  <c r="F30" i="9"/>
  <c r="F32" i="9"/>
  <c r="O77" i="1"/>
  <c r="O78" i="1"/>
  <c r="O79" i="1"/>
  <c r="O80" i="1"/>
  <c r="O81" i="1"/>
  <c r="O82" i="1"/>
  <c r="O83" i="1"/>
  <c r="O84" i="1"/>
  <c r="O85" i="1"/>
  <c r="O29" i="1"/>
  <c r="O86" i="1"/>
  <c r="O88" i="1"/>
  <c r="M64" i="1"/>
  <c r="M65" i="1"/>
  <c r="M66" i="1"/>
  <c r="M67" i="1"/>
  <c r="M68" i="1"/>
  <c r="M69" i="1"/>
  <c r="M70" i="1"/>
  <c r="M71" i="1"/>
  <c r="M72" i="1"/>
  <c r="M73" i="1"/>
  <c r="M75" i="1"/>
  <c r="K51" i="1"/>
  <c r="K52" i="1"/>
  <c r="K53" i="1"/>
  <c r="K54" i="1"/>
  <c r="K55" i="1"/>
  <c r="K56" i="1"/>
  <c r="K57" i="1"/>
  <c r="K58" i="1"/>
  <c r="K59" i="1"/>
  <c r="K29" i="1"/>
  <c r="K60" i="1"/>
  <c r="K62" i="1"/>
  <c r="I41" i="1"/>
  <c r="I42" i="1"/>
  <c r="I43" i="1"/>
  <c r="I44" i="1"/>
  <c r="I45" i="1"/>
  <c r="I46" i="1"/>
  <c r="I29" i="1"/>
  <c r="I47" i="1"/>
  <c r="I49" i="1"/>
  <c r="G35" i="1"/>
  <c r="G36" i="1"/>
  <c r="G29" i="1"/>
  <c r="G37" i="1"/>
  <c r="D52" i="9"/>
  <c r="D66" i="9"/>
  <c r="D76" i="9"/>
  <c r="D82" i="9"/>
  <c r="D92" i="9"/>
  <c r="D102" i="9"/>
  <c r="D112" i="9"/>
  <c r="D122" i="9"/>
  <c r="D132" i="9"/>
  <c r="D142" i="9"/>
  <c r="D152" i="9"/>
  <c r="D154" i="9"/>
  <c r="D155" i="9"/>
  <c r="D156" i="9"/>
  <c r="D161" i="9"/>
  <c r="F52" i="9"/>
  <c r="F66" i="9"/>
  <c r="F76" i="9"/>
  <c r="F82" i="9"/>
  <c r="F92" i="9"/>
  <c r="F102" i="9"/>
  <c r="F112" i="9"/>
  <c r="F122" i="9"/>
  <c r="F132" i="9"/>
  <c r="F142" i="9"/>
  <c r="F152" i="9"/>
  <c r="F154" i="9"/>
  <c r="F155" i="9"/>
  <c r="F156" i="9"/>
  <c r="F159" i="9"/>
  <c r="J175" i="9" s="1"/>
  <c r="F161" i="9"/>
  <c r="F166" i="9" s="1"/>
  <c r="H52" i="9"/>
  <c r="H66" i="9"/>
  <c r="H76" i="9"/>
  <c r="H82" i="9"/>
  <c r="H92" i="9"/>
  <c r="H102" i="9"/>
  <c r="H112" i="9"/>
  <c r="H122" i="9"/>
  <c r="H132" i="9"/>
  <c r="H142" i="9"/>
  <c r="H152" i="9"/>
  <c r="H154" i="9"/>
  <c r="H155" i="9"/>
  <c r="H156" i="9"/>
  <c r="H159" i="9"/>
  <c r="H161" i="9" s="1"/>
  <c r="H166" i="9" s="1"/>
  <c r="D20" i="14" s="1"/>
  <c r="J52" i="9"/>
  <c r="J66" i="9"/>
  <c r="J76" i="9"/>
  <c r="J82" i="9"/>
  <c r="J92" i="9"/>
  <c r="J102" i="9"/>
  <c r="J112" i="9"/>
  <c r="J122" i="9"/>
  <c r="J132" i="9"/>
  <c r="J142" i="9"/>
  <c r="J152" i="9"/>
  <c r="J154" i="9"/>
  <c r="J155" i="9"/>
  <c r="J156" i="9"/>
  <c r="J159" i="9"/>
  <c r="J161" i="9"/>
  <c r="J166" i="9" s="1"/>
  <c r="E20" i="14" s="1"/>
  <c r="L52" i="9"/>
  <c r="L66" i="9"/>
  <c r="L76" i="9"/>
  <c r="L82" i="9"/>
  <c r="L92" i="9"/>
  <c r="L102" i="9"/>
  <c r="L112" i="9"/>
  <c r="L122" i="9"/>
  <c r="L132" i="9"/>
  <c r="L142" i="9"/>
  <c r="L152" i="9"/>
  <c r="L154" i="9"/>
  <c r="L155" i="9"/>
  <c r="L156" i="9"/>
  <c r="L159" i="9"/>
  <c r="L161" i="9" s="1"/>
  <c r="L166" i="9" s="1"/>
  <c r="F20" i="14" s="1"/>
  <c r="N52" i="9"/>
  <c r="N66" i="9"/>
  <c r="N76" i="9"/>
  <c r="N82" i="9"/>
  <c r="N92" i="9"/>
  <c r="N102" i="9"/>
  <c r="N112" i="9"/>
  <c r="N122" i="9"/>
  <c r="N132" i="9"/>
  <c r="N142" i="9"/>
  <c r="N152" i="9"/>
  <c r="N154" i="9"/>
  <c r="N155" i="9"/>
  <c r="N156" i="9"/>
  <c r="N159" i="9"/>
  <c r="N161" i="9" s="1"/>
  <c r="N166" i="9" s="1"/>
  <c r="G20" i="14" s="1"/>
  <c r="D52" i="4"/>
  <c r="D66" i="4"/>
  <c r="D76" i="4"/>
  <c r="D82" i="4"/>
  <c r="D92" i="4"/>
  <c r="D102" i="4"/>
  <c r="D112" i="4"/>
  <c r="D122" i="4"/>
  <c r="D132" i="4"/>
  <c r="D142" i="4"/>
  <c r="D152" i="4"/>
  <c r="D154" i="4"/>
  <c r="D155" i="4"/>
  <c r="D156" i="4"/>
  <c r="D161" i="4"/>
  <c r="F52" i="4"/>
  <c r="F66" i="4"/>
  <c r="F76" i="4"/>
  <c r="F82" i="4"/>
  <c r="F92" i="4"/>
  <c r="F102" i="4"/>
  <c r="F112" i="4"/>
  <c r="F122" i="4"/>
  <c r="F132" i="4"/>
  <c r="F142" i="4"/>
  <c r="F152" i="4"/>
  <c r="F154" i="4"/>
  <c r="F155" i="4"/>
  <c r="F156" i="4"/>
  <c r="F159" i="4"/>
  <c r="F161" i="4" s="1"/>
  <c r="H52" i="4"/>
  <c r="H66" i="4"/>
  <c r="H76" i="4"/>
  <c r="H82" i="4"/>
  <c r="H92" i="4"/>
  <c r="H102" i="4"/>
  <c r="H112" i="4"/>
  <c r="H122" i="4"/>
  <c r="H132" i="4"/>
  <c r="H142" i="4"/>
  <c r="H152" i="4"/>
  <c r="H154" i="4"/>
  <c r="H155" i="4"/>
  <c r="H156" i="4"/>
  <c r="H159" i="4"/>
  <c r="H161" i="4" s="1"/>
  <c r="H166" i="4" s="1"/>
  <c r="J52" i="4"/>
  <c r="J66" i="4"/>
  <c r="J76" i="4"/>
  <c r="J82" i="4"/>
  <c r="J92" i="4"/>
  <c r="J102" i="4"/>
  <c r="J112" i="4"/>
  <c r="J122" i="4"/>
  <c r="J132" i="4"/>
  <c r="J142" i="4"/>
  <c r="J152" i="4"/>
  <c r="J154" i="4"/>
  <c r="J155" i="4"/>
  <c r="J156" i="4"/>
  <c r="J159" i="4"/>
  <c r="J161" i="4"/>
  <c r="J166" i="4" s="1"/>
  <c r="L52" i="4"/>
  <c r="L66" i="4"/>
  <c r="L76" i="4"/>
  <c r="L82" i="4"/>
  <c r="L92" i="4"/>
  <c r="L102" i="4"/>
  <c r="L112" i="4"/>
  <c r="L122" i="4"/>
  <c r="L132" i="4"/>
  <c r="L142" i="4"/>
  <c r="L152" i="4"/>
  <c r="L154" i="4"/>
  <c r="L155" i="4"/>
  <c r="L156" i="4"/>
  <c r="L159" i="4"/>
  <c r="L161" i="4" s="1"/>
  <c r="L166" i="4" s="1"/>
  <c r="N52" i="4"/>
  <c r="N66" i="4"/>
  <c r="N76" i="4"/>
  <c r="N82" i="4"/>
  <c r="N92" i="4"/>
  <c r="N102" i="4"/>
  <c r="N112" i="4"/>
  <c r="N122" i="4"/>
  <c r="N132" i="4"/>
  <c r="N142" i="4"/>
  <c r="N152" i="4"/>
  <c r="N154" i="4"/>
  <c r="N155" i="4"/>
  <c r="N156" i="4"/>
  <c r="N159" i="4"/>
  <c r="N161" i="4" s="1"/>
  <c r="N166" i="4" s="1"/>
  <c r="E108" i="11"/>
  <c r="E122" i="11"/>
  <c r="E132" i="11"/>
  <c r="E138" i="11"/>
  <c r="E148" i="11"/>
  <c r="E158" i="11"/>
  <c r="E168" i="11"/>
  <c r="E178" i="11"/>
  <c r="E188" i="11"/>
  <c r="E198" i="11"/>
  <c r="E208" i="11"/>
  <c r="E210" i="11"/>
  <c r="E211" i="11"/>
  <c r="E212" i="11"/>
  <c r="E217" i="11"/>
  <c r="G108" i="11"/>
  <c r="G122" i="11"/>
  <c r="G132" i="11"/>
  <c r="G138" i="11"/>
  <c r="G148" i="11"/>
  <c r="G158" i="11"/>
  <c r="G168" i="11"/>
  <c r="G178" i="11"/>
  <c r="G188" i="11"/>
  <c r="G198" i="11"/>
  <c r="G208" i="11"/>
  <c r="G210" i="11"/>
  <c r="G211" i="11"/>
  <c r="G212" i="11"/>
  <c r="G215" i="11"/>
  <c r="G217" i="11" s="1"/>
  <c r="I108" i="11"/>
  <c r="I122" i="11"/>
  <c r="I132" i="11"/>
  <c r="I138" i="11"/>
  <c r="I148" i="11"/>
  <c r="I158" i="11"/>
  <c r="I168" i="11"/>
  <c r="I178" i="11"/>
  <c r="I188" i="11"/>
  <c r="I198" i="11"/>
  <c r="I208" i="11"/>
  <c r="I210" i="11"/>
  <c r="I211" i="11"/>
  <c r="I212" i="11"/>
  <c r="I215" i="11"/>
  <c r="I217" i="11" s="1"/>
  <c r="I222" i="11" s="1"/>
  <c r="K108" i="11"/>
  <c r="K122" i="11"/>
  <c r="K132" i="11"/>
  <c r="K138" i="11"/>
  <c r="K148" i="11"/>
  <c r="K158" i="11"/>
  <c r="K168" i="11"/>
  <c r="K178" i="11"/>
  <c r="K188" i="11"/>
  <c r="K198" i="11"/>
  <c r="K208" i="11"/>
  <c r="K210" i="11"/>
  <c r="K211" i="11"/>
  <c r="K212" i="11"/>
  <c r="K215" i="11"/>
  <c r="K217" i="11" s="1"/>
  <c r="K222" i="11" s="1"/>
  <c r="M108" i="11"/>
  <c r="M122" i="11"/>
  <c r="M132" i="11"/>
  <c r="M138" i="11"/>
  <c r="M148" i="11"/>
  <c r="M158" i="11"/>
  <c r="M168" i="11"/>
  <c r="M178" i="11"/>
  <c r="M188" i="11"/>
  <c r="M198" i="11"/>
  <c r="M208" i="11"/>
  <c r="M210" i="11"/>
  <c r="M211" i="11"/>
  <c r="M212" i="11"/>
  <c r="M215" i="11"/>
  <c r="M217" i="11" s="1"/>
  <c r="M222" i="11" s="1"/>
  <c r="O108" i="11"/>
  <c r="O122" i="11"/>
  <c r="O132" i="11"/>
  <c r="O138" i="11"/>
  <c r="O148" i="11"/>
  <c r="O158" i="11"/>
  <c r="O168" i="11"/>
  <c r="O178" i="11"/>
  <c r="O188" i="11"/>
  <c r="O198" i="11"/>
  <c r="O208" i="11"/>
  <c r="O210" i="11"/>
  <c r="O211" i="11"/>
  <c r="O212" i="11"/>
  <c r="O215" i="11"/>
  <c r="O217" i="11" s="1"/>
  <c r="O222" i="11" s="1"/>
  <c r="E108" i="1"/>
  <c r="E122" i="1"/>
  <c r="E132" i="1"/>
  <c r="E138" i="1"/>
  <c r="E148" i="1"/>
  <c r="E158" i="1"/>
  <c r="E168" i="1"/>
  <c r="E178" i="1"/>
  <c r="E188" i="1"/>
  <c r="E198" i="1"/>
  <c r="E208" i="1"/>
  <c r="E210" i="1"/>
  <c r="E211" i="1"/>
  <c r="E212" i="1"/>
  <c r="E217" i="1"/>
  <c r="G108" i="1"/>
  <c r="G122" i="1"/>
  <c r="G132" i="1"/>
  <c r="G138" i="1"/>
  <c r="G148" i="1"/>
  <c r="G158" i="1"/>
  <c r="G168" i="1"/>
  <c r="G178" i="1"/>
  <c r="G188" i="1"/>
  <c r="G198" i="1"/>
  <c r="G208" i="1"/>
  <c r="G210" i="1"/>
  <c r="G211" i="1"/>
  <c r="G212" i="1"/>
  <c r="G215" i="1"/>
  <c r="G217" i="1" s="1"/>
  <c r="I108" i="1"/>
  <c r="I122" i="1"/>
  <c r="I132" i="1"/>
  <c r="I138" i="1"/>
  <c r="I148" i="1"/>
  <c r="I158" i="1"/>
  <c r="I168" i="1"/>
  <c r="I178" i="1"/>
  <c r="I188" i="1"/>
  <c r="I198" i="1"/>
  <c r="I208" i="1"/>
  <c r="I210" i="1"/>
  <c r="I211" i="1"/>
  <c r="I212" i="1"/>
  <c r="I215" i="1"/>
  <c r="I217" i="1" s="1"/>
  <c r="I222" i="1" s="1"/>
  <c r="K108" i="1"/>
  <c r="K122" i="1"/>
  <c r="K132" i="1"/>
  <c r="K138" i="1"/>
  <c r="K148" i="1"/>
  <c r="K158" i="1"/>
  <c r="K168" i="1"/>
  <c r="K178" i="1"/>
  <c r="K188" i="1"/>
  <c r="K198" i="1"/>
  <c r="K208" i="1"/>
  <c r="K210" i="1"/>
  <c r="K211" i="1"/>
  <c r="K212" i="1"/>
  <c r="K215" i="1"/>
  <c r="K217" i="1"/>
  <c r="K222" i="1" s="1"/>
  <c r="M108" i="1"/>
  <c r="M122" i="1"/>
  <c r="M132" i="1"/>
  <c r="M138" i="1"/>
  <c r="M148" i="1"/>
  <c r="M158" i="1"/>
  <c r="M168" i="1"/>
  <c r="M178" i="1"/>
  <c r="M188" i="1"/>
  <c r="M198" i="1"/>
  <c r="M208" i="1"/>
  <c r="M210" i="1"/>
  <c r="M211" i="1"/>
  <c r="M212" i="1"/>
  <c r="M215" i="1"/>
  <c r="M217" i="1" s="1"/>
  <c r="M222" i="1" s="1"/>
  <c r="O108" i="1"/>
  <c r="O122" i="1"/>
  <c r="O132" i="1"/>
  <c r="O138" i="1"/>
  <c r="O148" i="1"/>
  <c r="O158" i="1"/>
  <c r="O168" i="1"/>
  <c r="O178" i="1"/>
  <c r="O188" i="1"/>
  <c r="O198" i="1"/>
  <c r="O208" i="1"/>
  <c r="O210" i="1"/>
  <c r="O211" i="1"/>
  <c r="O212" i="1"/>
  <c r="O215" i="1"/>
  <c r="O217" i="1"/>
  <c r="O222" i="1" s="1"/>
  <c r="E30" i="2"/>
  <c r="D30" i="2"/>
  <c r="C30" i="10"/>
  <c r="E22" i="10"/>
  <c r="E26" i="10" s="1"/>
  <c r="F30" i="10"/>
  <c r="G22" i="10"/>
  <c r="G30" i="10"/>
  <c r="C30" i="5"/>
  <c r="D30" i="5"/>
  <c r="E22" i="5"/>
  <c r="E30" i="5"/>
  <c r="G30" i="5"/>
  <c r="C39" i="1"/>
  <c r="C21" i="2"/>
  <c r="E30" i="10"/>
  <c r="G29" i="10"/>
  <c r="G35" i="10" s="1"/>
  <c r="E29" i="10"/>
  <c r="D29" i="10"/>
  <c r="C29" i="10"/>
  <c r="C35" i="10" s="1"/>
  <c r="F30" i="5"/>
  <c r="G29" i="5"/>
  <c r="G35" i="5" s="1"/>
  <c r="F29" i="5"/>
  <c r="F35" i="5" s="1"/>
  <c r="E29" i="5"/>
  <c r="E35" i="5" s="1"/>
  <c r="C29" i="5"/>
  <c r="C35" i="5" s="1"/>
  <c r="D29" i="5"/>
  <c r="D35" i="5" s="1"/>
  <c r="O33" i="11"/>
  <c r="O100" i="11"/>
  <c r="M33" i="11"/>
  <c r="M100" i="11"/>
  <c r="M115" i="11"/>
  <c r="K33" i="11"/>
  <c r="K100" i="11"/>
  <c r="I33" i="11"/>
  <c r="I100" i="11"/>
  <c r="I115" i="11"/>
  <c r="G33" i="11"/>
  <c r="G100" i="11"/>
  <c r="E33" i="11"/>
  <c r="E100" i="11"/>
  <c r="E115" i="11"/>
  <c r="C49" i="1"/>
  <c r="D22" i="2"/>
  <c r="M29" i="1"/>
  <c r="C75" i="1"/>
  <c r="F21" i="2"/>
  <c r="F26" i="2" s="1"/>
  <c r="O18" i="1"/>
  <c r="M18" i="1"/>
  <c r="K18" i="1"/>
  <c r="I18" i="1"/>
  <c r="G18" i="1"/>
  <c r="E33" i="1"/>
  <c r="O33" i="1"/>
  <c r="O100" i="1"/>
  <c r="O115" i="1"/>
  <c r="M33" i="1"/>
  <c r="M100" i="1"/>
  <c r="M115" i="1"/>
  <c r="K33" i="1"/>
  <c r="K100" i="1"/>
  <c r="K115" i="1"/>
  <c r="I33" i="1"/>
  <c r="I100" i="1"/>
  <c r="I115" i="1"/>
  <c r="G33" i="1"/>
  <c r="G100" i="1"/>
  <c r="G115" i="1"/>
  <c r="E100" i="1"/>
  <c r="E115" i="1"/>
  <c r="G30" i="12"/>
  <c r="F30" i="12"/>
  <c r="E30" i="12"/>
  <c r="D30" i="12"/>
  <c r="C30" i="12"/>
  <c r="G29" i="12"/>
  <c r="G35" i="12" s="1"/>
  <c r="F29" i="12"/>
  <c r="F35" i="12" s="1"/>
  <c r="E29" i="12"/>
  <c r="D29" i="12"/>
  <c r="C88" i="11"/>
  <c r="G22" i="12"/>
  <c r="M29" i="11"/>
  <c r="C75" i="11"/>
  <c r="F22" i="12"/>
  <c r="F21" i="12"/>
  <c r="F26" i="12" s="1"/>
  <c r="F37" i="12" s="1"/>
  <c r="C62" i="11"/>
  <c r="C49" i="11"/>
  <c r="C39" i="11"/>
  <c r="G21" i="12"/>
  <c r="G5" i="12"/>
  <c r="F5" i="12"/>
  <c r="E5" i="12"/>
  <c r="D5" i="12"/>
  <c r="C5" i="12"/>
  <c r="I99" i="11"/>
  <c r="I114" i="11"/>
  <c r="O115" i="11"/>
  <c r="K115" i="11"/>
  <c r="G115" i="11"/>
  <c r="O99" i="11"/>
  <c r="O114" i="11"/>
  <c r="M99" i="11"/>
  <c r="M114" i="11"/>
  <c r="K99" i="11"/>
  <c r="K114" i="11"/>
  <c r="G99" i="11"/>
  <c r="G114" i="11"/>
  <c r="E99" i="11"/>
  <c r="E114" i="11"/>
  <c r="O32" i="11"/>
  <c r="M32" i="11"/>
  <c r="K32" i="11"/>
  <c r="I32" i="11"/>
  <c r="G32" i="11"/>
  <c r="E32" i="11"/>
  <c r="O18" i="11"/>
  <c r="M18" i="11"/>
  <c r="K18" i="11"/>
  <c r="I18" i="11"/>
  <c r="C88" i="1"/>
  <c r="C62" i="1"/>
  <c r="E22" i="2"/>
  <c r="D21" i="2"/>
  <c r="D26" i="2" s="1"/>
  <c r="D37" i="2" s="1"/>
  <c r="G30" i="2"/>
  <c r="F30" i="2"/>
  <c r="D29" i="2"/>
  <c r="D35" i="2" s="1"/>
  <c r="F29" i="2"/>
  <c r="E29" i="2"/>
  <c r="C30" i="2"/>
  <c r="C22" i="2"/>
  <c r="O99" i="1"/>
  <c r="O114" i="1"/>
  <c r="M99" i="1"/>
  <c r="M114" i="1"/>
  <c r="K99" i="1"/>
  <c r="K114" i="1"/>
  <c r="I99" i="1"/>
  <c r="I114" i="1"/>
  <c r="G99" i="1"/>
  <c r="G114" i="1"/>
  <c r="E99" i="1"/>
  <c r="E114" i="1"/>
  <c r="F22" i="10"/>
  <c r="F21" i="10"/>
  <c r="F26" i="10" s="1"/>
  <c r="F37" i="10" s="1"/>
  <c r="E21" i="10"/>
  <c r="C22" i="10"/>
  <c r="C26" i="10" s="1"/>
  <c r="C37" i="10" s="1"/>
  <c r="C21" i="10"/>
  <c r="G21" i="10"/>
  <c r="G26" i="10" s="1"/>
  <c r="G37" i="10" s="1"/>
  <c r="D21" i="10"/>
  <c r="G5" i="10"/>
  <c r="F5" i="10"/>
  <c r="E5" i="10"/>
  <c r="D5" i="10"/>
  <c r="C5" i="10"/>
  <c r="L44" i="9"/>
  <c r="L59" i="9"/>
  <c r="J44" i="9"/>
  <c r="J59" i="9"/>
  <c r="D44" i="9"/>
  <c r="D59" i="9"/>
  <c r="N43" i="9"/>
  <c r="N58" i="9"/>
  <c r="H43" i="9"/>
  <c r="H58" i="9"/>
  <c r="F43" i="9"/>
  <c r="F58" i="9"/>
  <c r="N44" i="9"/>
  <c r="N59" i="9"/>
  <c r="H44" i="9"/>
  <c r="H59" i="9"/>
  <c r="F44" i="9"/>
  <c r="F59" i="9"/>
  <c r="L43" i="9"/>
  <c r="L58" i="9"/>
  <c r="J43" i="9"/>
  <c r="J58" i="9"/>
  <c r="D43" i="9"/>
  <c r="D58" i="9"/>
  <c r="N28" i="9"/>
  <c r="L28" i="9"/>
  <c r="J28" i="9"/>
  <c r="H28" i="9"/>
  <c r="F28" i="9"/>
  <c r="D28" i="9"/>
  <c r="N27" i="9"/>
  <c r="L27" i="9"/>
  <c r="J27" i="9"/>
  <c r="H27" i="9"/>
  <c r="F27" i="9"/>
  <c r="D27" i="9"/>
  <c r="N18" i="9"/>
  <c r="L18" i="9"/>
  <c r="J18" i="9"/>
  <c r="H18" i="9"/>
  <c r="F18" i="9"/>
  <c r="C21" i="5"/>
  <c r="C26" i="5" s="1"/>
  <c r="C37" i="5" s="1"/>
  <c r="C22" i="5"/>
  <c r="D21" i="5"/>
  <c r="G5" i="5"/>
  <c r="F5" i="5"/>
  <c r="E5" i="5"/>
  <c r="D5" i="5"/>
  <c r="C5" i="5"/>
  <c r="L43" i="4"/>
  <c r="L58" i="4"/>
  <c r="D43" i="4"/>
  <c r="D58" i="4"/>
  <c r="N44" i="4"/>
  <c r="N59" i="4"/>
  <c r="L44" i="4"/>
  <c r="L59" i="4"/>
  <c r="J44" i="4"/>
  <c r="J59" i="4"/>
  <c r="H44" i="4"/>
  <c r="H59" i="4"/>
  <c r="F44" i="4"/>
  <c r="F59" i="4"/>
  <c r="D44" i="4"/>
  <c r="D59" i="4"/>
  <c r="N43" i="4"/>
  <c r="N58" i="4"/>
  <c r="J43" i="4"/>
  <c r="J58" i="4"/>
  <c r="H43" i="4"/>
  <c r="H58" i="4"/>
  <c r="F43" i="4"/>
  <c r="F58" i="4"/>
  <c r="G22" i="5"/>
  <c r="F22" i="5"/>
  <c r="G21" i="5"/>
  <c r="G26" i="5"/>
  <c r="G37" i="5" s="1"/>
  <c r="F21" i="5"/>
  <c r="F26" i="5" s="1"/>
  <c r="F37" i="5" s="1"/>
  <c r="E21" i="5"/>
  <c r="N28" i="4"/>
  <c r="L28" i="4"/>
  <c r="J28" i="4"/>
  <c r="H28" i="4"/>
  <c r="F28" i="4"/>
  <c r="D28" i="4"/>
  <c r="N27" i="4"/>
  <c r="L27" i="4"/>
  <c r="J27" i="4"/>
  <c r="H27" i="4"/>
  <c r="F27" i="4"/>
  <c r="D27" i="4"/>
  <c r="N18" i="4"/>
  <c r="L18" i="4"/>
  <c r="J18" i="4"/>
  <c r="H18" i="4"/>
  <c r="F18" i="4"/>
  <c r="G5" i="2"/>
  <c r="F5" i="2"/>
  <c r="E5" i="2"/>
  <c r="D5" i="2"/>
  <c r="C5" i="2"/>
  <c r="O32" i="1"/>
  <c r="M32" i="1"/>
  <c r="K32" i="1"/>
  <c r="I32" i="1"/>
  <c r="G32" i="1"/>
  <c r="E32" i="1"/>
  <c r="G26" i="12"/>
  <c r="G37" i="12" s="1"/>
  <c r="G22" i="2"/>
  <c r="G26" i="2" s="1"/>
  <c r="G37" i="2" s="1"/>
  <c r="G21" i="2"/>
  <c r="D21" i="12"/>
  <c r="D26" i="12" s="1"/>
  <c r="D22" i="12"/>
  <c r="C21" i="12"/>
  <c r="C26" i="12" s="1"/>
  <c r="C37" i="12" s="1"/>
  <c r="C29" i="12"/>
  <c r="C35" i="12" s="1"/>
  <c r="E22" i="12"/>
  <c r="E21" i="12"/>
  <c r="E26" i="12" s="1"/>
  <c r="G29" i="2"/>
  <c r="G35" i="2" s="1"/>
  <c r="F22" i="2"/>
  <c r="F29" i="10"/>
  <c r="F35" i="10" s="1"/>
  <c r="D30" i="10"/>
  <c r="D22" i="10"/>
  <c r="D22" i="5"/>
  <c r="D26" i="5"/>
  <c r="D37" i="5" s="1"/>
  <c r="E26" i="5"/>
  <c r="E37" i="5" s="1"/>
  <c r="D26" i="10"/>
  <c r="C29" i="2"/>
  <c r="E21" i="2"/>
  <c r="E26" i="2" s="1"/>
  <c r="B237" i="11"/>
  <c r="B237" i="1"/>
  <c r="K231" i="1" l="1"/>
  <c r="F173" i="9"/>
  <c r="F171" i="9"/>
  <c r="C20" i="14"/>
  <c r="J175" i="4"/>
  <c r="F167" i="9"/>
  <c r="J171" i="9"/>
  <c r="F175" i="9"/>
  <c r="F177" i="9" s="1"/>
  <c r="J177" i="9" s="1"/>
  <c r="D35" i="10"/>
  <c r="D37" i="10" s="1"/>
  <c r="E35" i="10"/>
  <c r="E37" i="10" s="1"/>
  <c r="F22" i="14"/>
  <c r="E181" i="4"/>
  <c r="F175" i="4"/>
  <c r="F177" i="4" s="1"/>
  <c r="J177" i="4" s="1"/>
  <c r="F166" i="4"/>
  <c r="F181" i="4"/>
  <c r="G22" i="14"/>
  <c r="E22" i="14"/>
  <c r="D181" i="4"/>
  <c r="D22" i="14"/>
  <c r="C181" i="4"/>
  <c r="G231" i="11"/>
  <c r="G233" i="11" s="1"/>
  <c r="K233" i="11" s="1"/>
  <c r="D37" i="12"/>
  <c r="D237" i="11"/>
  <c r="D24" i="14"/>
  <c r="G237" i="11"/>
  <c r="G24" i="14"/>
  <c r="E24" i="14"/>
  <c r="E237" i="11"/>
  <c r="F237" i="11"/>
  <c r="F24" i="14"/>
  <c r="K231" i="11"/>
  <c r="D35" i="12"/>
  <c r="E35" i="12"/>
  <c r="E37" i="12" s="1"/>
  <c r="F26" i="14"/>
  <c r="F237" i="1"/>
  <c r="G222" i="1"/>
  <c r="G231" i="1"/>
  <c r="G233" i="1" s="1"/>
  <c r="K233" i="1" s="1"/>
  <c r="G237" i="1"/>
  <c r="G26" i="14"/>
  <c r="E237" i="1"/>
  <c r="E26" i="14"/>
  <c r="D26" i="14"/>
  <c r="D237" i="1"/>
  <c r="E35" i="2"/>
  <c r="E37" i="2" s="1"/>
  <c r="C26" i="2"/>
  <c r="F35" i="2"/>
  <c r="F37" i="2" s="1"/>
  <c r="C35" i="2"/>
  <c r="C237" i="11"/>
  <c r="C22" i="14" l="1"/>
  <c r="J171" i="4" s="1"/>
  <c r="F171" i="4"/>
  <c r="F173" i="4"/>
  <c r="C237" i="1"/>
  <c r="G227" i="1"/>
  <c r="C26" i="14"/>
  <c r="K227" i="1" s="1"/>
  <c r="G229" i="1"/>
  <c r="C24" i="14"/>
  <c r="G229" i="11"/>
  <c r="G227" i="11"/>
  <c r="C37" i="2"/>
  <c r="H165" i="9"/>
  <c r="H167" i="9" s="1"/>
  <c r="J165" i="9" s="1"/>
  <c r="J167" i="9" s="1"/>
  <c r="L165" i="9" s="1"/>
  <c r="L167" i="9" s="1"/>
  <c r="N165" i="9" s="1"/>
  <c r="N167" i="9" s="1"/>
  <c r="J173" i="9"/>
  <c r="F167" i="4"/>
  <c r="B181" i="4"/>
  <c r="G223" i="11"/>
  <c r="K227" i="11"/>
  <c r="G223" i="1"/>
  <c r="I221" i="1" s="1"/>
  <c r="I223" i="1" s="1"/>
  <c r="K221" i="1" s="1"/>
  <c r="K223" i="1" s="1"/>
  <c r="M221" i="1" s="1"/>
  <c r="M223" i="1" s="1"/>
  <c r="O221" i="1" s="1"/>
  <c r="O223" i="1" s="1"/>
  <c r="H165" i="4" l="1"/>
  <c r="H167" i="4" s="1"/>
  <c r="J165" i="4" s="1"/>
  <c r="J167" i="4" s="1"/>
  <c r="L165" i="4" s="1"/>
  <c r="L167" i="4" s="1"/>
  <c r="N165" i="4" s="1"/>
  <c r="N167" i="4" s="1"/>
  <c r="J173" i="4"/>
  <c r="I221" i="11"/>
  <c r="I223" i="11" s="1"/>
  <c r="K221" i="11" s="1"/>
  <c r="K223" i="11" s="1"/>
  <c r="M221" i="11" s="1"/>
  <c r="M223" i="11" s="1"/>
  <c r="O221" i="11" s="1"/>
  <c r="O223" i="11" s="1"/>
  <c r="K229" i="1"/>
  <c r="K229" i="11" l="1"/>
</calcChain>
</file>

<file path=xl/sharedStrings.xml><?xml version="1.0" encoding="utf-8"?>
<sst xmlns="http://schemas.openxmlformats.org/spreadsheetml/2006/main" count="908" uniqueCount="221">
  <si>
    <t>Standard Work</t>
  </si>
  <si>
    <t>Updating Instructions for Users</t>
  </si>
  <si>
    <t>Choose which model to use; Cohort on/off site or Per Credit on/off site</t>
  </si>
  <si>
    <t>Complete all shadded yellow cells for chosen model and UWSA summary</t>
  </si>
  <si>
    <t xml:space="preserve">All values in the model will generate financial formulas to aid in the decision process. These formulas are at the bottom of the model. </t>
  </si>
  <si>
    <t xml:space="preserve">a </t>
  </si>
  <si>
    <t>These formulas include:</t>
  </si>
  <si>
    <t>NPV</t>
  </si>
  <si>
    <t>Net Present Value</t>
  </si>
  <si>
    <t xml:space="preserve">Generates a present day value to all future cash flows. It also incorporates the initial cost of the program (start up funds). This calculation is important because it gives a program's full value over its 5 year life based on today's value of money. </t>
  </si>
  <si>
    <t>IRR</t>
  </si>
  <si>
    <t>Internal Rate of Return</t>
  </si>
  <si>
    <t>Is a discount rate that makes the net present value (NPV) of all cash flows from a particular program equal to zero. Depending upon how cash flows present themselves, IRR may not be displayed due to excell's limited ability to calculate. Ie: Cash flows that change from negatives to positives within the five year process.</t>
  </si>
  <si>
    <t>ROI</t>
  </si>
  <si>
    <t>Return on Investment</t>
  </si>
  <si>
    <t>Gives a percentage to the amount of fiscal gain from a program verses the programs investment and ongoing expenses</t>
  </si>
  <si>
    <t>Payback</t>
  </si>
  <si>
    <t>Determines the amount of years a program will pay back the initial investment</t>
  </si>
  <si>
    <t>b</t>
  </si>
  <si>
    <t>For proposals to be considered, they must meet the minimum financial criteria listed below:</t>
  </si>
  <si>
    <t>I.</t>
  </si>
  <si>
    <t>Positive NPV</t>
  </si>
  <si>
    <t>II.</t>
  </si>
  <si>
    <t>10% or higher Return on Investment (ROI)</t>
  </si>
  <si>
    <t>III.</t>
  </si>
  <si>
    <t>Payback of two years or less (Three years or less for Cohort Models ONLY)</t>
  </si>
  <si>
    <t>Annual Update</t>
  </si>
  <si>
    <t>1. The Budget Office will update all Yellow cells below</t>
  </si>
  <si>
    <t>Indirect Costs</t>
  </si>
  <si>
    <t>UW System Program Codes &amp; Descriptions:</t>
  </si>
  <si>
    <t>Based on a rolling two year budget average of the percentage of programs 1, 6 &amp; 7 against total budgeted expenses for on-site and 1 &amp; 6 for off-site</t>
  </si>
  <si>
    <t>*For full UW System descriptions of Program Codes please click on the embedded link*</t>
  </si>
  <si>
    <t>Student Services</t>
  </si>
  <si>
    <t>Academic Support</t>
  </si>
  <si>
    <t>Institutional Support</t>
  </si>
  <si>
    <t>Physical Plant</t>
  </si>
  <si>
    <t>On-Site</t>
  </si>
  <si>
    <t>Off-site</t>
  </si>
  <si>
    <t>Instruction</t>
  </si>
  <si>
    <t>Auxiliary Enterprises</t>
  </si>
  <si>
    <t>Research</t>
  </si>
  <si>
    <t>Financial Aid</t>
  </si>
  <si>
    <t>Public Service</t>
  </si>
  <si>
    <t>Discount Rate for NPV</t>
  </si>
  <si>
    <t>Based off the Higher Education Price Index (HEPI).</t>
  </si>
  <si>
    <t>HEPI is the Higher Education Pricing Index, it calculates 8 different categories for inflation and deflation, these categories include salaries, benefits, supplies and utilities. </t>
  </si>
  <si>
    <t>The minimum requirement for Cost Recovery Program proposals to be considered, is to meet the HEPI level, which is used in calculating the NPV. However,  a unit would be viewed as having excellent performance if they submit proposals which exceed HEPI (for example if a unit had a premium percentage which was 200%). The premium percentages can be influenced by the universities financial status, or other internal or external factors.</t>
  </si>
  <si>
    <t>HEPI</t>
  </si>
  <si>
    <t>Year HEPI</t>
  </si>
  <si>
    <t>Cost Recovery Budget Template - Cohort Model On-site</t>
  </si>
  <si>
    <t>Submission Date to Provost:</t>
  </si>
  <si>
    <t>Submission Date to Budget Office:</t>
  </si>
  <si>
    <t>*Please complete all yellow portions of the below budget</t>
  </si>
  <si>
    <t>DRAFT</t>
  </si>
  <si>
    <t>Initial Investment</t>
  </si>
  <si>
    <t>Initial Internal Investment</t>
  </si>
  <si>
    <t>Month of Initial Investment</t>
  </si>
  <si>
    <t>Revenue</t>
  </si>
  <si>
    <t xml:space="preserve">Reflects Direct Costs to Students -- Tuition </t>
  </si>
  <si>
    <t>Year 1</t>
  </si>
  <si>
    <t>Year 2</t>
  </si>
  <si>
    <t>Year 3</t>
  </si>
  <si>
    <t>Year 4</t>
  </si>
  <si>
    <t>Year 5</t>
  </si>
  <si>
    <t>FY 20_ _</t>
  </si>
  <si>
    <t>Tuition/Credit</t>
  </si>
  <si>
    <t>Seg Fees/Credit(.25)</t>
  </si>
  <si>
    <t>Fees (Per Credit)</t>
  </si>
  <si>
    <t>Per Credit Program Total:</t>
  </si>
  <si>
    <t>Yearly Fees</t>
  </si>
  <si>
    <t>Reflects Anticipated Student Enrollment -- Head Count</t>
  </si>
  <si>
    <t>Cohort (#1)</t>
  </si>
  <si>
    <t>Cohort(#2)</t>
  </si>
  <si>
    <t>Cohort(#3)</t>
  </si>
  <si>
    <t>Cohort(#4)</t>
  </si>
  <si>
    <t>Cohort(#5)</t>
  </si>
  <si>
    <t>Total Student Enrollment:</t>
  </si>
  <si>
    <t>Reflects Anticipated Revenue</t>
  </si>
  <si>
    <t>Credits</t>
  </si>
  <si>
    <t xml:space="preserve">(Cohort #1) </t>
  </si>
  <si>
    <t>Summer 20_ _</t>
  </si>
  <si>
    <t>Fall 20_ _</t>
  </si>
  <si>
    <t>Spring 20_ _</t>
  </si>
  <si>
    <t>Total FY 20_ _ - 20_ _</t>
  </si>
  <si>
    <t>(Cohort #1)</t>
  </si>
  <si>
    <t>(Cohort #2)</t>
  </si>
  <si>
    <t>(Cohort #3)</t>
  </si>
  <si>
    <t>(Cohort #4)</t>
  </si>
  <si>
    <t>(Cohort #5)</t>
  </si>
  <si>
    <t>External Gift/Donation/Grant</t>
  </si>
  <si>
    <t>Total Revenue</t>
  </si>
  <si>
    <t>Expenses</t>
  </si>
  <si>
    <t>Salary and Fringes</t>
  </si>
  <si>
    <t>Comments</t>
  </si>
  <si>
    <t>Faculty Salary</t>
  </si>
  <si>
    <t>Academic Staff Salary</t>
  </si>
  <si>
    <t>Grad Assistant</t>
  </si>
  <si>
    <t>Univ Personnel Salary</t>
  </si>
  <si>
    <t>LTE</t>
  </si>
  <si>
    <t>Student</t>
  </si>
  <si>
    <t>Sub-Total Salary</t>
  </si>
  <si>
    <t>Fringes (Unclassified)</t>
  </si>
  <si>
    <t>Fringes (Other)</t>
  </si>
  <si>
    <t>Supplies &amp; Expenses</t>
  </si>
  <si>
    <t>Travel</t>
  </si>
  <si>
    <t>Description</t>
  </si>
  <si>
    <t>Comment</t>
  </si>
  <si>
    <t>Travel Total</t>
  </si>
  <si>
    <t>Training</t>
  </si>
  <si>
    <t>Training Total</t>
  </si>
  <si>
    <t>Telephone</t>
  </si>
  <si>
    <t>Telecomm Services-Centrex</t>
  </si>
  <si>
    <t>Telephone Service-STS</t>
  </si>
  <si>
    <t>Telephone Total</t>
  </si>
  <si>
    <t>Rent/Lease</t>
  </si>
  <si>
    <t>Rent/Lease Total</t>
  </si>
  <si>
    <t>Maintenance &amp; Repair</t>
  </si>
  <si>
    <t>Maintenance &amp; Repair Total</t>
  </si>
  <si>
    <t>Utilities</t>
  </si>
  <si>
    <t>Utilities Total</t>
  </si>
  <si>
    <t>General Services</t>
  </si>
  <si>
    <t>General Services Total</t>
  </si>
  <si>
    <t>Consumable Supplies</t>
  </si>
  <si>
    <t>Consumable Supplies Total</t>
  </si>
  <si>
    <t>Insurance</t>
  </si>
  <si>
    <t>Insurance Total</t>
  </si>
  <si>
    <t>Misc Expense</t>
  </si>
  <si>
    <t>Misc Expenses Total</t>
  </si>
  <si>
    <t>Unclassified</t>
  </si>
  <si>
    <t>*Calculation based on an average of pervious years percentages.</t>
  </si>
  <si>
    <t>Classified</t>
  </si>
  <si>
    <t>Terminal Leave</t>
  </si>
  <si>
    <t>Total Expenses</t>
  </si>
  <si>
    <t>Cash Flow Summary</t>
  </si>
  <si>
    <t>Prior Year Cash Balance</t>
  </si>
  <si>
    <t>Current Net (Revenue - Expense)</t>
  </si>
  <si>
    <t>Ending Balance (Prior Year Cash + Current Net)</t>
  </si>
  <si>
    <t>FINANCIAL FORMULAS</t>
  </si>
  <si>
    <t>PAYBACK</t>
  </si>
  <si>
    <t>yrs</t>
  </si>
  <si>
    <t>VARIABLE COST</t>
  </si>
  <si>
    <t>INDIRECT COST</t>
  </si>
  <si>
    <t>VCM</t>
  </si>
  <si>
    <t>VCM%</t>
  </si>
  <si>
    <t>University of Wisconsin - UW Oshkosh</t>
  </si>
  <si>
    <t>Cost and Revenue Projections For Newly Proposed Program</t>
  </si>
  <si>
    <t>Items</t>
  </si>
  <si>
    <t>Projections</t>
  </si>
  <si>
    <t>I</t>
  </si>
  <si>
    <t>Enrollment (New Student) Headcount</t>
  </si>
  <si>
    <t>Enrollment (Continuing Student) Headcount</t>
  </si>
  <si>
    <t>Enrollment (New Student) FTE</t>
  </si>
  <si>
    <t>Enrollment (Continuing Student) FTE</t>
  </si>
  <si>
    <t>II</t>
  </si>
  <si>
    <r>
      <t>Total New Credit Hours</t>
    </r>
    <r>
      <rPr>
        <b/>
        <sz val="10"/>
        <color theme="1"/>
        <rFont val="Times New Roman"/>
        <family val="1"/>
      </rPr>
      <t xml:space="preserve"> (# new sections x credits per section)</t>
    </r>
  </si>
  <si>
    <t>Existing Credit Hours</t>
  </si>
  <si>
    <t>III</t>
  </si>
  <si>
    <t>FTE of New Faculty/Instructional Staff</t>
  </si>
  <si>
    <t>Nilay Smith Replacement</t>
  </si>
  <si>
    <t>FTE of Current Fac/IAS</t>
  </si>
  <si>
    <t>FTE of New Admin Staff</t>
  </si>
  <si>
    <t>FTE Current Admin Staff</t>
  </si>
  <si>
    <t>IV</t>
  </si>
  <si>
    <t>New Revenues</t>
  </si>
  <si>
    <t xml:space="preserve">    From Tuition (new credit hours x FTE)</t>
  </si>
  <si>
    <t xml:space="preserve">    From Fees</t>
  </si>
  <si>
    <t xml:space="preserve">   Program Revenue - Grants</t>
  </si>
  <si>
    <t xml:space="preserve">  Program Revenue - Other</t>
  </si>
  <si>
    <t xml:space="preserve">   Reallocation</t>
  </si>
  <si>
    <t>Total New Revenue</t>
  </si>
  <si>
    <t>V</t>
  </si>
  <si>
    <t>New Expenses</t>
  </si>
  <si>
    <t>Salaries plus Fringes</t>
  </si>
  <si>
    <t xml:space="preserve">    Faculty/Instructional Staff </t>
  </si>
  <si>
    <t xml:space="preserve">    Other Staff</t>
  </si>
  <si>
    <t>Other Expenses</t>
  </si>
  <si>
    <t xml:space="preserve">    Facilities</t>
  </si>
  <si>
    <t xml:space="preserve">    Equipment</t>
  </si>
  <si>
    <t xml:space="preserve">    Other:</t>
  </si>
  <si>
    <t>VI</t>
  </si>
  <si>
    <t>Net Revenue</t>
  </si>
  <si>
    <t>Narrative:  Explanation of the Numbers and Other Ongoing Commitments that will Benefit the Proposed Program</t>
  </si>
  <si>
    <t>Add additional rows, if necessary.</t>
  </si>
  <si>
    <r>
      <rPr>
        <b/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- Number of students enrolled</t>
    </r>
  </si>
  <si>
    <r>
      <rPr>
        <b/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- To be based on 12 credits at the undergraduate level and 7 credits at the graduate level</t>
    </r>
  </si>
  <si>
    <r>
      <rPr>
        <b/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- Number of faculty/instructional staff providing significant teaching and advising for the program</t>
    </r>
  </si>
  <si>
    <r>
      <rPr>
        <b/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- Number of other staff providing significant services for the program</t>
    </r>
  </si>
  <si>
    <t>Provost's Signature:</t>
  </si>
  <si>
    <t>Date:</t>
  </si>
  <si>
    <t>Cost Recovery Budget Template -- Cohort Model Off-site</t>
  </si>
  <si>
    <t>Cost Recovery Budget Template -- Non-Cohort Model On-site</t>
  </si>
  <si>
    <t>Fees (Per Year)</t>
  </si>
  <si>
    <t>Total Credit Hours/Student:</t>
  </si>
  <si>
    <t>Tuition</t>
  </si>
  <si>
    <t>Total</t>
  </si>
  <si>
    <t>University of Wisconsin - Oshkosh</t>
  </si>
  <si>
    <t>Cost Recovery Budget Template -- Non-Cohort Model Off-site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</si>
  <si>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</si>
  <si>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</si>
  <si>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</si>
  <si>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</si>
  <si>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</si>
  <si>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</si>
  <si>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</si>
  <si>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</si>
  <si>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</si>
  <si>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</si>
  <si>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</si>
  <si>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</si>
  <si>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Fomulas Do not Touch</t>
  </si>
  <si>
    <t>Cash Flow Set for IRR-Per Cr Off Site</t>
  </si>
  <si>
    <t>Cash Flow Set for IRR-Per Cr On Site</t>
  </si>
  <si>
    <t>Cash Flow Set for IRR-Cohaort Off Site</t>
  </si>
  <si>
    <t>Cash Flow Set for IRR-Per Cohort On Site</t>
  </si>
  <si>
    <t>Proposal Contact(s):</t>
  </si>
  <si>
    <t>Seg Fees/Credit</t>
  </si>
  <si>
    <t>NOTES:</t>
  </si>
  <si>
    <t xml:space="preserve">Seg Fees are asked for in the model but are not tallied in the total revenue, due to the restrictions placed on Seg Fees </t>
  </si>
  <si>
    <t>Seg Fees</t>
  </si>
  <si>
    <t>Initial Investment Year is included in cash flows for Year 1 in the formulas for NPV, IRR, and ROI</t>
  </si>
  <si>
    <t>Calculated 25% Seg Fee percentage based on the historical practice of UWO CRPs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</si>
</sst>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%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86">
    <xf numFmtId="0" fontId="0" fillId="0" borderId="0" xfId="0"/>
    <xf numFmtId="41" fontId="0" fillId="0" borderId="0" xfId="0" applyNumberFormat="1"/>
    <xf numFmtId="41" fontId="3" fillId="0" borderId="0" xfId="0" applyNumberFormat="1" applyFont="1"/>
    <xf numFmtId="41" fontId="0" fillId="2" borderId="0" xfId="0" applyNumberFormat="1" applyFill="1"/>
    <xf numFmtId="41" fontId="0" fillId="2" borderId="2" xfId="0" applyNumberFormat="1" applyFill="1" applyBorder="1"/>
    <xf numFmtId="43" fontId="1" fillId="0" borderId="0" xfId="0" applyNumberFormat="1" applyFont="1"/>
    <xf numFmtId="4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left"/>
    </xf>
    <xf numFmtId="0" fontId="5" fillId="0" borderId="3" xfId="0" applyFont="1" applyBorder="1"/>
    <xf numFmtId="0" fontId="9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0" xfId="0" applyFont="1" applyBorder="1"/>
    <xf numFmtId="164" fontId="6" fillId="3" borderId="11" xfId="0" applyNumberFormat="1" applyFont="1" applyFill="1" applyBorder="1"/>
    <xf numFmtId="164" fontId="6" fillId="3" borderId="7" xfId="0" applyNumberFormat="1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164" fontId="5" fillId="0" borderId="12" xfId="0" applyNumberFormat="1" applyFont="1" applyBorder="1"/>
    <xf numFmtId="164" fontId="5" fillId="0" borderId="3" xfId="0" applyNumberFormat="1" applyFont="1" applyBorder="1"/>
    <xf numFmtId="0" fontId="9" fillId="0" borderId="3" xfId="0" applyFont="1" applyBorder="1"/>
    <xf numFmtId="0" fontId="9" fillId="0" borderId="12" xfId="0" applyFont="1" applyBorder="1" applyAlignment="1">
      <alignment horizontal="center"/>
    </xf>
    <xf numFmtId="0" fontId="6" fillId="3" borderId="12" xfId="0" applyFont="1" applyFill="1" applyBorder="1"/>
    <xf numFmtId="0" fontId="6" fillId="3" borderId="3" xfId="0" applyFont="1" applyFill="1" applyBorder="1"/>
    <xf numFmtId="0" fontId="12" fillId="3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3" xfId="0" applyFont="1" applyBorder="1"/>
    <xf numFmtId="0" fontId="5" fillId="3" borderId="12" xfId="0" applyFont="1" applyFill="1" applyBorder="1"/>
    <xf numFmtId="0" fontId="5" fillId="3" borderId="3" xfId="0" applyFont="1" applyFill="1" applyBorder="1"/>
    <xf numFmtId="0" fontId="9" fillId="0" borderId="12" xfId="0" applyFont="1" applyBorder="1" applyAlignment="1">
      <alignment horizontal="right"/>
    </xf>
    <xf numFmtId="0" fontId="5" fillId="0" borderId="12" xfId="0" applyFont="1" applyBorder="1"/>
    <xf numFmtId="0" fontId="6" fillId="3" borderId="10" xfId="0" applyFont="1" applyFill="1" applyBorder="1"/>
    <xf numFmtId="0" fontId="9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/>
    <xf numFmtId="0" fontId="0" fillId="0" borderId="1" xfId="0" applyBorder="1"/>
    <xf numFmtId="41" fontId="0" fillId="0" borderId="0" xfId="0" applyNumberFormat="1" applyAlignment="1">
      <alignment horizontal="left"/>
    </xf>
    <xf numFmtId="41" fontId="14" fillId="0" borderId="0" xfId="0" applyNumberFormat="1" applyFont="1"/>
    <xf numFmtId="41" fontId="0" fillId="4" borderId="0" xfId="0" applyNumberFormat="1" applyFill="1"/>
    <xf numFmtId="41" fontId="0" fillId="4" borderId="2" xfId="0" applyNumberFormat="1" applyFill="1" applyBorder="1"/>
    <xf numFmtId="41" fontId="0" fillId="4" borderId="0" xfId="0" applyNumberFormat="1" applyFill="1" applyAlignment="1">
      <alignment horizontal="left"/>
    </xf>
    <xf numFmtId="0" fontId="0" fillId="4" borderId="0" xfId="0" applyFill="1" applyAlignment="1">
      <alignment horizontal="right"/>
    </xf>
    <xf numFmtId="41" fontId="1" fillId="4" borderId="0" xfId="0" applyNumberFormat="1" applyFont="1" applyFill="1"/>
    <xf numFmtId="41" fontId="1" fillId="4" borderId="0" xfId="0" applyNumberFormat="1" applyFont="1" applyFill="1" applyAlignment="1">
      <alignment horizontal="left"/>
    </xf>
    <xf numFmtId="41" fontId="4" fillId="0" borderId="0" xfId="0" applyNumberFormat="1" applyFont="1"/>
    <xf numFmtId="41" fontId="4" fillId="4" borderId="0" xfId="0" applyNumberFormat="1" applyFont="1" applyFill="1"/>
    <xf numFmtId="41" fontId="0" fillId="4" borderId="0" xfId="0" applyNumberFormat="1" applyFill="1" applyAlignment="1">
      <alignment horizontal="right"/>
    </xf>
    <xf numFmtId="41" fontId="4" fillId="4" borderId="2" xfId="0" applyNumberFormat="1" applyFont="1" applyFill="1" applyBorder="1"/>
    <xf numFmtId="41" fontId="0" fillId="0" borderId="2" xfId="0" applyNumberFormat="1" applyBorder="1"/>
    <xf numFmtId="41" fontId="1" fillId="5" borderId="13" xfId="0" applyNumberFormat="1" applyFont="1" applyFill="1" applyBorder="1"/>
    <xf numFmtId="41" fontId="1" fillId="5" borderId="13" xfId="0" applyNumberFormat="1" applyFont="1" applyFill="1" applyBorder="1" applyAlignment="1">
      <alignment horizontal="left"/>
    </xf>
    <xf numFmtId="41" fontId="1" fillId="4" borderId="2" xfId="0" applyNumberFormat="1" applyFont="1" applyFill="1" applyBorder="1"/>
    <xf numFmtId="41" fontId="1" fillId="4" borderId="2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0" fontId="1" fillId="0" borderId="4" xfId="0" applyFont="1" applyBorder="1"/>
    <xf numFmtId="41" fontId="0" fillId="0" borderId="4" xfId="0" applyNumberFormat="1" applyBorder="1"/>
    <xf numFmtId="41" fontId="1" fillId="5" borderId="19" xfId="0" applyNumberFormat="1" applyFont="1" applyFill="1" applyBorder="1"/>
    <xf numFmtId="0" fontId="0" fillId="6" borderId="1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6" borderId="0" xfId="0" applyFill="1"/>
    <xf numFmtId="0" fontId="1" fillId="6" borderId="1" xfId="0" applyFont="1" applyFill="1" applyBorder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0" fillId="0" borderId="12" xfId="0" applyBorder="1" applyAlignment="1">
      <alignment horizontal="center"/>
    </xf>
    <xf numFmtId="41" fontId="0" fillId="6" borderId="20" xfId="0" applyNumberFormat="1" applyFill="1" applyBorder="1" applyProtection="1">
      <protection locked="0"/>
    </xf>
    <xf numFmtId="41" fontId="14" fillId="6" borderId="20" xfId="0" applyNumberFormat="1" applyFont="1" applyFill="1" applyBorder="1" applyProtection="1">
      <protection locked="0"/>
    </xf>
    <xf numFmtId="41" fontId="0" fillId="6" borderId="20" xfId="0" applyNumberFormat="1" applyFill="1" applyBorder="1" applyAlignment="1" applyProtection="1">
      <alignment horizontal="left"/>
      <protection locked="0"/>
    </xf>
    <xf numFmtId="0" fontId="0" fillId="6" borderId="20" xfId="0" applyFill="1" applyBorder="1" applyProtection="1">
      <protection locked="0"/>
    </xf>
    <xf numFmtId="41" fontId="0" fillId="5" borderId="20" xfId="0" applyNumberFormat="1" applyFill="1" applyBorder="1"/>
    <xf numFmtId="0" fontId="4" fillId="6" borderId="20" xfId="0" applyFont="1" applyFill="1" applyBorder="1" applyProtection="1">
      <protection locked="0"/>
    </xf>
    <xf numFmtId="41" fontId="0" fillId="6" borderId="21" xfId="0" applyNumberFormat="1" applyFill="1" applyBorder="1" applyProtection="1">
      <protection locked="0"/>
    </xf>
    <xf numFmtId="41" fontId="0" fillId="5" borderId="22" xfId="0" applyNumberFormat="1" applyFill="1" applyBorder="1"/>
    <xf numFmtId="41" fontId="0" fillId="6" borderId="23" xfId="0" applyNumberFormat="1" applyFill="1" applyBorder="1" applyProtection="1">
      <protection locked="0"/>
    </xf>
    <xf numFmtId="43" fontId="1" fillId="5" borderId="13" xfId="0" applyNumberFormat="1" applyFont="1" applyFill="1" applyBorder="1"/>
    <xf numFmtId="14" fontId="1" fillId="6" borderId="0" xfId="0" applyNumberFormat="1" applyFont="1" applyFill="1"/>
    <xf numFmtId="0" fontId="0" fillId="0" borderId="0" xfId="0" applyAlignment="1">
      <alignment horizontal="center"/>
    </xf>
    <xf numFmtId="41" fontId="0" fillId="5" borderId="13" xfId="0" applyNumberFormat="1" applyFill="1" applyBorder="1"/>
    <xf numFmtId="0" fontId="5" fillId="0" borderId="24" xfId="0" applyFont="1" applyBorder="1" applyAlignment="1">
      <alignment horizontal="center"/>
    </xf>
    <xf numFmtId="41" fontId="5" fillId="6" borderId="3" xfId="0" applyNumberFormat="1" applyFont="1" applyFill="1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164" fontId="5" fillId="6" borderId="3" xfId="0" applyNumberFormat="1" applyFont="1" applyFill="1" applyBorder="1" applyProtection="1">
      <protection locked="0"/>
    </xf>
    <xf numFmtId="164" fontId="5" fillId="6" borderId="12" xfId="0" applyNumberFormat="1" applyFont="1" applyFill="1" applyBorder="1" applyProtection="1">
      <protection locked="0"/>
    </xf>
    <xf numFmtId="41" fontId="1" fillId="0" borderId="0" xfId="0" applyNumberFormat="1" applyFont="1" applyAlignment="1">
      <alignment horizontal="left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9" fillId="6" borderId="0" xfId="0" applyFont="1" applyFill="1" applyAlignment="1">
      <alignment horizontal="center"/>
    </xf>
    <xf numFmtId="0" fontId="1" fillId="0" borderId="0" xfId="0" applyFont="1"/>
    <xf numFmtId="0" fontId="0" fillId="0" borderId="27" xfId="0" applyBorder="1" applyAlignment="1">
      <alignment horizontal="center"/>
    </xf>
    <xf numFmtId="0" fontId="1" fillId="0" borderId="26" xfId="0" applyFont="1" applyBorder="1"/>
    <xf numFmtId="43" fontId="0" fillId="0" borderId="28" xfId="0" applyNumberFormat="1" applyBorder="1"/>
    <xf numFmtId="43" fontId="1" fillId="5" borderId="31" xfId="0" applyNumberFormat="1" applyFont="1" applyFill="1" applyBorder="1"/>
    <xf numFmtId="43" fontId="1" fillId="0" borderId="33" xfId="0" applyNumberFormat="1" applyFont="1" applyBorder="1"/>
    <xf numFmtId="43" fontId="0" fillId="0" borderId="33" xfId="0" applyNumberFormat="1" applyBorder="1"/>
    <xf numFmtId="41" fontId="0" fillId="6" borderId="41" xfId="0" applyNumberFormat="1" applyFill="1" applyBorder="1" applyProtection="1">
      <protection locked="0"/>
    </xf>
    <xf numFmtId="41" fontId="0" fillId="6" borderId="29" xfId="0" applyNumberFormat="1" applyFill="1" applyBorder="1" applyProtection="1">
      <protection locked="0"/>
    </xf>
    <xf numFmtId="41" fontId="0" fillId="6" borderId="30" xfId="0" applyNumberFormat="1" applyFill="1" applyBorder="1" applyProtection="1">
      <protection locked="0"/>
    </xf>
    <xf numFmtId="41" fontId="0" fillId="5" borderId="31" xfId="0" applyNumberFormat="1" applyFill="1" applyBorder="1"/>
    <xf numFmtId="41" fontId="0" fillId="0" borderId="28" xfId="0" applyNumberFormat="1" applyBorder="1"/>
    <xf numFmtId="0" fontId="0" fillId="0" borderId="26" xfId="0" applyBorder="1"/>
    <xf numFmtId="41" fontId="0" fillId="5" borderId="42" xfId="0" applyNumberFormat="1" applyFill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1" fontId="0" fillId="5" borderId="35" xfId="0" applyNumberFormat="1" applyFill="1" applyBorder="1"/>
    <xf numFmtId="41" fontId="0" fillId="0" borderId="33" xfId="0" applyNumberFormat="1" applyBorder="1"/>
    <xf numFmtId="41" fontId="0" fillId="5" borderId="36" xfId="0" applyNumberFormat="1" applyFill="1" applyBorder="1"/>
    <xf numFmtId="41" fontId="0" fillId="0" borderId="9" xfId="0" applyNumberFormat="1" applyBorder="1"/>
    <xf numFmtId="41" fontId="0" fillId="0" borderId="6" xfId="0" applyNumberFormat="1" applyBorder="1"/>
    <xf numFmtId="41" fontId="0" fillId="5" borderId="51" xfId="0" applyNumberFormat="1" applyFill="1" applyBorder="1"/>
    <xf numFmtId="41" fontId="0" fillId="0" borderId="54" xfId="0" applyNumberFormat="1" applyBorder="1"/>
    <xf numFmtId="41" fontId="0" fillId="5" borderId="56" xfId="0" applyNumberFormat="1" applyFill="1" applyBorder="1"/>
    <xf numFmtId="0" fontId="0" fillId="7" borderId="45" xfId="0" applyFill="1" applyBorder="1"/>
    <xf numFmtId="43" fontId="0" fillId="7" borderId="46" xfId="0" applyNumberFormat="1" applyFill="1" applyBorder="1"/>
    <xf numFmtId="0" fontId="0" fillId="8" borderId="26" xfId="0" applyFill="1" applyBorder="1"/>
    <xf numFmtId="0" fontId="0" fillId="8" borderId="32" xfId="0" applyFill="1" applyBorder="1"/>
    <xf numFmtId="0" fontId="0" fillId="8" borderId="0" xfId="0" applyFill="1"/>
    <xf numFmtId="0" fontId="0" fillId="8" borderId="33" xfId="0" applyFill="1" applyBorder="1"/>
    <xf numFmtId="0" fontId="0" fillId="8" borderId="43" xfId="0" applyFill="1" applyBorder="1"/>
    <xf numFmtId="0" fontId="0" fillId="8" borderId="28" xfId="0" applyFill="1" applyBorder="1"/>
    <xf numFmtId="0" fontId="0" fillId="6" borderId="57" xfId="0" applyFill="1" applyBorder="1" applyAlignment="1" applyProtection="1">
      <alignment horizontal="center"/>
      <protection locked="0"/>
    </xf>
    <xf numFmtId="41" fontId="1" fillId="5" borderId="31" xfId="0" applyNumberFormat="1" applyFont="1" applyFill="1" applyBorder="1"/>
    <xf numFmtId="0" fontId="2" fillId="0" borderId="26" xfId="0" applyFont="1" applyBorder="1"/>
    <xf numFmtId="41" fontId="1" fillId="0" borderId="0" xfId="0" applyNumberFormat="1" applyFont="1"/>
    <xf numFmtId="0" fontId="0" fillId="0" borderId="57" xfId="0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4" fontId="1" fillId="2" borderId="0" xfId="0" applyNumberFormat="1" applyFont="1" applyFill="1"/>
    <xf numFmtId="0" fontId="0" fillId="2" borderId="0" xfId="0" applyFill="1"/>
    <xf numFmtId="0" fontId="0" fillId="0" borderId="33" xfId="0" applyBorder="1"/>
    <xf numFmtId="0" fontId="0" fillId="0" borderId="43" xfId="0" applyBorder="1"/>
    <xf numFmtId="41" fontId="0" fillId="5" borderId="62" xfId="0" applyNumberFormat="1" applyFill="1" applyBorder="1"/>
    <xf numFmtId="41" fontId="0" fillId="5" borderId="29" xfId="0" applyNumberFormat="1" applyFill="1" applyBorder="1"/>
    <xf numFmtId="41" fontId="1" fillId="5" borderId="31" xfId="0" applyNumberFormat="1" applyFont="1" applyFill="1" applyBorder="1" applyAlignment="1">
      <alignment horizontal="left"/>
    </xf>
    <xf numFmtId="41" fontId="1" fillId="5" borderId="64" xfId="0" applyNumberFormat="1" applyFont="1" applyFill="1" applyBorder="1"/>
    <xf numFmtId="41" fontId="0" fillId="0" borderId="63" xfId="0" applyNumberFormat="1" applyBorder="1"/>
    <xf numFmtId="41" fontId="1" fillId="5" borderId="65" xfId="0" applyNumberFormat="1" applyFont="1" applyFill="1" applyBorder="1"/>
    <xf numFmtId="14" fontId="1" fillId="9" borderId="26" xfId="0" applyNumberFormat="1" applyFont="1" applyFill="1" applyBorder="1"/>
    <xf numFmtId="14" fontId="1" fillId="9" borderId="0" xfId="0" applyNumberFormat="1" applyFont="1" applyFill="1"/>
    <xf numFmtId="0" fontId="0" fillId="9" borderId="0" xfId="0" applyFill="1"/>
    <xf numFmtId="0" fontId="0" fillId="9" borderId="28" xfId="0" applyFill="1" applyBorder="1"/>
    <xf numFmtId="0" fontId="2" fillId="9" borderId="26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41" fontId="1" fillId="9" borderId="0" xfId="0" applyNumberFormat="1" applyFont="1" applyFill="1"/>
    <xf numFmtId="41" fontId="0" fillId="9" borderId="0" xfId="0" applyNumberFormat="1" applyFill="1"/>
    <xf numFmtId="41" fontId="1" fillId="9" borderId="28" xfId="0" applyNumberFormat="1" applyFont="1" applyFill="1" applyBorder="1"/>
    <xf numFmtId="0" fontId="1" fillId="11" borderId="26" xfId="0" applyFont="1" applyFill="1" applyBorder="1"/>
    <xf numFmtId="0" fontId="1" fillId="11" borderId="0" xfId="0" applyFont="1" applyFill="1"/>
    <xf numFmtId="41" fontId="1" fillId="11" borderId="0" xfId="0" applyNumberFormat="1" applyFont="1" applyFill="1"/>
    <xf numFmtId="41" fontId="0" fillId="11" borderId="0" xfId="0" applyNumberFormat="1" applyFill="1"/>
    <xf numFmtId="41" fontId="1" fillId="11" borderId="28" xfId="0" applyNumberFormat="1" applyFont="1" applyFill="1" applyBorder="1"/>
    <xf numFmtId="41" fontId="0" fillId="11" borderId="38" xfId="0" applyNumberFormat="1" applyFill="1" applyBorder="1"/>
    <xf numFmtId="41" fontId="0" fillId="11" borderId="39" xfId="0" applyNumberFormat="1" applyFill="1" applyBorder="1"/>
    <xf numFmtId="41" fontId="0" fillId="11" borderId="28" xfId="0" applyNumberFormat="1" applyFill="1" applyBorder="1"/>
    <xf numFmtId="14" fontId="0" fillId="0" borderId="60" xfId="0" applyNumberFormat="1" applyBorder="1" applyAlignment="1">
      <alignment horizontal="right"/>
    </xf>
    <xf numFmtId="0" fontId="0" fillId="0" borderId="0" xfId="0" applyProtection="1">
      <protection locked="0"/>
    </xf>
    <xf numFmtId="0" fontId="1" fillId="0" borderId="63" xfId="0" applyFont="1" applyBorder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13" borderId="0" xfId="0" applyFill="1"/>
    <xf numFmtId="0" fontId="0" fillId="13" borderId="33" xfId="0" applyFill="1" applyBorder="1"/>
    <xf numFmtId="0" fontId="0" fillId="4" borderId="33" xfId="0" applyFill="1" applyBorder="1"/>
    <xf numFmtId="0" fontId="2" fillId="0" borderId="33" xfId="0" applyFont="1" applyBorder="1" applyAlignment="1">
      <alignment horizontal="left"/>
    </xf>
    <xf numFmtId="9" fontId="0" fillId="7" borderId="46" xfId="2" applyFont="1" applyFill="1" applyBorder="1"/>
    <xf numFmtId="9" fontId="18" fillId="7" borderId="46" xfId="2" applyFill="1" applyBorder="1"/>
    <xf numFmtId="165" fontId="0" fillId="0" borderId="0" xfId="0" applyNumberFormat="1"/>
    <xf numFmtId="0" fontId="16" fillId="8" borderId="33" xfId="0" applyFont="1" applyFill="1" applyBorder="1" applyAlignment="1">
      <alignment horizontal="center"/>
    </xf>
    <xf numFmtId="9" fontId="0" fillId="8" borderId="33" xfId="2" applyFont="1" applyFill="1" applyBorder="1"/>
    <xf numFmtId="43" fontId="0" fillId="7" borderId="46" xfId="2" applyNumberFormat="1" applyFont="1" applyFill="1" applyBorder="1"/>
    <xf numFmtId="43" fontId="0" fillId="8" borderId="33" xfId="2" applyNumberFormat="1" applyFont="1" applyFill="1" applyBorder="1"/>
    <xf numFmtId="41" fontId="0" fillId="8" borderId="33" xfId="0" applyNumberFormat="1" applyFill="1" applyBorder="1"/>
    <xf numFmtId="14" fontId="1" fillId="0" borderId="0" xfId="0" applyNumberFormat="1" applyFont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 applyAlignment="1">
      <alignment horizontal="center"/>
    </xf>
    <xf numFmtId="41" fontId="0" fillId="0" borderId="0" xfId="0" applyNumberForma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67" xfId="0" applyBorder="1" applyAlignment="1">
      <alignment horizontal="center"/>
    </xf>
    <xf numFmtId="0" fontId="14" fillId="0" borderId="38" xfId="0" applyFont="1" applyBorder="1" applyAlignment="1">
      <alignment horizontal="right"/>
    </xf>
    <xf numFmtId="41" fontId="0" fillId="4" borderId="38" xfId="0" applyNumberFormat="1" applyFill="1" applyBorder="1"/>
    <xf numFmtId="41" fontId="14" fillId="0" borderId="38" xfId="0" applyNumberFormat="1" applyFont="1" applyBorder="1"/>
    <xf numFmtId="41" fontId="14" fillId="6" borderId="68" xfId="0" applyNumberFormat="1" applyFont="1" applyFill="1" applyBorder="1" applyProtection="1">
      <protection locked="0"/>
    </xf>
    <xf numFmtId="41" fontId="0" fillId="6" borderId="68" xfId="0" applyNumberFormat="1" applyFill="1" applyBorder="1" applyProtection="1">
      <protection locked="0"/>
    </xf>
    <xf numFmtId="41" fontId="0" fillId="0" borderId="38" xfId="0" applyNumberFormat="1" applyBorder="1"/>
    <xf numFmtId="41" fontId="0" fillId="6" borderId="69" xfId="0" applyNumberFormat="1" applyFill="1" applyBorder="1" applyProtection="1">
      <protection locked="0"/>
    </xf>
    <xf numFmtId="0" fontId="2" fillId="0" borderId="32" xfId="0" applyFont="1" applyBorder="1"/>
    <xf numFmtId="0" fontId="2" fillId="0" borderId="33" xfId="0" applyFont="1" applyBorder="1"/>
    <xf numFmtId="0" fontId="14" fillId="0" borderId="33" xfId="0" applyFont="1" applyBorder="1" applyAlignment="1">
      <alignment horizontal="right"/>
    </xf>
    <xf numFmtId="41" fontId="0" fillId="4" borderId="33" xfId="0" applyNumberFormat="1" applyFill="1" applyBorder="1"/>
    <xf numFmtId="41" fontId="1" fillId="5" borderId="35" xfId="0" applyNumberFormat="1" applyFont="1" applyFill="1" applyBorder="1"/>
    <xf numFmtId="41" fontId="1" fillId="5" borderId="36" xfId="0" applyNumberFormat="1" applyFont="1" applyFill="1" applyBorder="1"/>
    <xf numFmtId="0" fontId="0" fillId="0" borderId="37" xfId="0" applyBorder="1"/>
    <xf numFmtId="0" fontId="0" fillId="0" borderId="38" xfId="0" applyBorder="1"/>
    <xf numFmtId="0" fontId="2" fillId="0" borderId="7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2" xfId="0" applyBorder="1"/>
    <xf numFmtId="41" fontId="0" fillId="6" borderId="58" xfId="0" applyNumberFormat="1" applyFill="1" applyBorder="1" applyProtection="1">
      <protection locked="0"/>
    </xf>
    <xf numFmtId="41" fontId="0" fillId="6" borderId="59" xfId="0" applyNumberFormat="1" applyFill="1" applyBorder="1" applyProtection="1">
      <protection locked="0"/>
    </xf>
    <xf numFmtId="0" fontId="0" fillId="9" borderId="1" xfId="0" applyFill="1" applyBorder="1"/>
    <xf numFmtId="0" fontId="14" fillId="9" borderId="0" xfId="0" applyFont="1" applyFill="1" applyAlignment="1">
      <alignment horizontal="right"/>
    </xf>
    <xf numFmtId="41" fontId="0" fillId="9" borderId="0" xfId="0" applyNumberFormat="1" applyFill="1" applyProtection="1">
      <protection locked="0"/>
    </xf>
    <xf numFmtId="41" fontId="0" fillId="9" borderId="2" xfId="0" applyNumberFormat="1" applyFill="1" applyBorder="1" applyProtection="1">
      <protection locked="0"/>
    </xf>
    <xf numFmtId="0" fontId="2" fillId="9" borderId="0" xfId="0" applyFont="1" applyFill="1"/>
    <xf numFmtId="0" fontId="1" fillId="5" borderId="4" xfId="0" applyFont="1" applyFill="1" applyBorder="1"/>
    <xf numFmtId="0" fontId="0" fillId="0" borderId="0" xfId="3" applyFont="1"/>
    <xf numFmtId="0" fontId="28" fillId="0" borderId="0" xfId="0" applyFont="1"/>
    <xf numFmtId="0" fontId="2" fillId="0" borderId="37" xfId="0" applyFont="1" applyBorder="1"/>
    <xf numFmtId="0" fontId="2" fillId="0" borderId="38" xfId="0" applyFont="1" applyBorder="1"/>
    <xf numFmtId="38" fontId="0" fillId="6" borderId="20" xfId="0" applyNumberFormat="1" applyFill="1" applyBorder="1" applyProtection="1">
      <protection locked="0"/>
    </xf>
    <xf numFmtId="38" fontId="0" fillId="0" borderId="0" xfId="0" applyNumberFormat="1"/>
    <xf numFmtId="38" fontId="0" fillId="6" borderId="29" xfId="0" applyNumberFormat="1" applyFill="1" applyBorder="1" applyProtection="1">
      <protection locked="0"/>
    </xf>
    <xf numFmtId="38" fontId="0" fillId="6" borderId="21" xfId="0" applyNumberFormat="1" applyFill="1" applyBorder="1" applyProtection="1">
      <protection locked="0"/>
    </xf>
    <xf numFmtId="38" fontId="0" fillId="6" borderId="30" xfId="0" applyNumberFormat="1" applyFill="1" applyBorder="1" applyProtection="1">
      <protection locked="0"/>
    </xf>
    <xf numFmtId="41" fontId="0" fillId="0" borderId="20" xfId="0" applyNumberFormat="1" applyBorder="1" applyProtection="1">
      <protection locked="0"/>
    </xf>
    <xf numFmtId="41" fontId="0" fillId="0" borderId="21" xfId="0" applyNumberFormat="1" applyBorder="1" applyProtection="1">
      <protection locked="0"/>
    </xf>
    <xf numFmtId="41" fontId="1" fillId="0" borderId="3" xfId="0" applyNumberFormat="1" applyFont="1" applyBorder="1" applyAlignment="1">
      <alignment horizontal="left"/>
    </xf>
    <xf numFmtId="41" fontId="1" fillId="5" borderId="44" xfId="0" applyNumberFormat="1" applyFont="1" applyFill="1" applyBorder="1"/>
    <xf numFmtId="41" fontId="1" fillId="5" borderId="45" xfId="0" applyNumberFormat="1" applyFont="1" applyFill="1" applyBorder="1"/>
    <xf numFmtId="41" fontId="1" fillId="5" borderId="46" xfId="0" applyNumberFormat="1" applyFont="1" applyFill="1" applyBorder="1" applyAlignment="1">
      <alignment horizontal="center"/>
    </xf>
    <xf numFmtId="41" fontId="1" fillId="0" borderId="34" xfId="0" applyNumberFormat="1" applyFont="1" applyBorder="1" applyAlignment="1">
      <alignment horizontal="left"/>
    </xf>
    <xf numFmtId="41" fontId="1" fillId="0" borderId="33" xfId="0" applyNumberFormat="1" applyFont="1" applyBorder="1"/>
    <xf numFmtId="41" fontId="1" fillId="0" borderId="38" xfId="0" applyNumberFormat="1" applyFont="1" applyBorder="1" applyAlignment="1">
      <alignment horizontal="left"/>
    </xf>
    <xf numFmtId="41" fontId="0" fillId="0" borderId="49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23" xfId="0" applyNumberFormat="1" applyBorder="1" applyProtection="1">
      <protection locked="0"/>
    </xf>
    <xf numFmtId="41" fontId="14" fillId="11" borderId="37" xfId="0" applyNumberFormat="1" applyFont="1" applyFill="1" applyBorder="1"/>
    <xf numFmtId="41" fontId="14" fillId="11" borderId="38" xfId="0" applyNumberFormat="1" applyFont="1" applyFill="1" applyBorder="1"/>
    <xf numFmtId="41" fontId="0" fillId="11" borderId="26" xfId="0" applyNumberFormat="1" applyFill="1" applyBorder="1"/>
    <xf numFmtId="41" fontId="0" fillId="0" borderId="52" xfId="0" applyNumberFormat="1" applyBorder="1" applyAlignment="1">
      <alignment horizontal="left" wrapText="1"/>
    </xf>
    <xf numFmtId="41" fontId="0" fillId="0" borderId="23" xfId="0" applyNumberFormat="1" applyBorder="1" applyAlignment="1">
      <alignment horizontal="left" wrapText="1"/>
    </xf>
    <xf numFmtId="41" fontId="1" fillId="5" borderId="33" xfId="0" applyNumberFormat="1" applyFont="1" applyFill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1" fillId="5" borderId="32" xfId="0" applyNumberFormat="1" applyFont="1" applyFill="1" applyBorder="1" applyAlignment="1">
      <alignment horizontal="left"/>
    </xf>
    <xf numFmtId="41" fontId="1" fillId="5" borderId="33" xfId="0" applyNumberFormat="1" applyFont="1" applyFill="1" applyBorder="1"/>
    <xf numFmtId="41" fontId="1" fillId="5" borderId="47" xfId="0" applyNumberFormat="1" applyFont="1" applyFill="1" applyBorder="1"/>
    <xf numFmtId="41" fontId="1" fillId="5" borderId="48" xfId="0" applyNumberFormat="1" applyFont="1" applyFill="1" applyBorder="1"/>
    <xf numFmtId="41" fontId="0" fillId="0" borderId="1" xfId="0" applyNumberFormat="1" applyBorder="1"/>
    <xf numFmtId="41" fontId="0" fillId="5" borderId="37" xfId="0" applyNumberFormat="1" applyFill="1" applyBorder="1"/>
    <xf numFmtId="41" fontId="0" fillId="5" borderId="38" xfId="0" applyNumberFormat="1" applyFill="1" applyBorder="1"/>
    <xf numFmtId="41" fontId="25" fillId="5" borderId="38" xfId="0" applyNumberFormat="1" applyFont="1" applyFill="1" applyBorder="1"/>
    <xf numFmtId="41" fontId="25" fillId="5" borderId="39" xfId="0" applyNumberFormat="1" applyFont="1" applyFill="1" applyBorder="1"/>
    <xf numFmtId="41" fontId="0" fillId="5" borderId="26" xfId="0" applyNumberFormat="1" applyFill="1" applyBorder="1"/>
    <xf numFmtId="41" fontId="0" fillId="5" borderId="0" xfId="0" applyNumberFormat="1" applyFill="1"/>
    <xf numFmtId="41" fontId="0" fillId="5" borderId="28" xfId="0" applyNumberFormat="1" applyFill="1" applyBorder="1"/>
    <xf numFmtId="41" fontId="0" fillId="5" borderId="32" xfId="0" applyNumberFormat="1" applyFill="1" applyBorder="1"/>
    <xf numFmtId="41" fontId="0" fillId="5" borderId="33" xfId="0" applyNumberFormat="1" applyFill="1" applyBorder="1"/>
    <xf numFmtId="41" fontId="0" fillId="5" borderId="43" xfId="0" applyNumberFormat="1" applyFill="1" applyBorder="1"/>
    <xf numFmtId="41" fontId="1" fillId="5" borderId="46" xfId="0" applyNumberFormat="1" applyFont="1" applyFill="1" applyBorder="1"/>
    <xf numFmtId="41" fontId="0" fillId="0" borderId="72" xfId="0" applyNumberFormat="1" applyBorder="1"/>
    <xf numFmtId="41" fontId="1" fillId="5" borderId="73" xfId="0" applyNumberFormat="1" applyFont="1" applyFill="1" applyBorder="1"/>
    <xf numFmtId="0" fontId="2" fillId="0" borderId="26" xfId="0" applyFont="1" applyBorder="1" applyAlignment="1">
      <alignment horizontal="left"/>
    </xf>
    <xf numFmtId="0" fontId="0" fillId="5" borderId="26" xfId="0" applyFill="1" applyBorder="1"/>
    <xf numFmtId="0" fontId="0" fillId="5" borderId="0" xfId="0" applyFill="1"/>
    <xf numFmtId="0" fontId="0" fillId="5" borderId="28" xfId="0" applyFill="1" applyBorder="1"/>
    <xf numFmtId="165" fontId="0" fillId="7" borderId="46" xfId="1" applyNumberFormat="1" applyFont="1" applyFill="1" applyBorder="1"/>
    <xf numFmtId="0" fontId="0" fillId="0" borderId="39" xfId="0" applyBorder="1"/>
    <xf numFmtId="0" fontId="0" fillId="0" borderId="28" xfId="0" applyBorder="1"/>
    <xf numFmtId="0" fontId="1" fillId="0" borderId="37" xfId="0" applyFont="1" applyBorder="1"/>
    <xf numFmtId="0" fontId="15" fillId="0" borderId="74" xfId="0" applyFont="1" applyBorder="1" applyAlignment="1">
      <alignment horizontal="center"/>
    </xf>
    <xf numFmtId="10" fontId="16" fillId="15" borderId="74" xfId="2" applyNumberFormat="1" applyFont="1" applyFill="1" applyBorder="1"/>
    <xf numFmtId="0" fontId="15" fillId="0" borderId="0" xfId="0" applyFont="1"/>
    <xf numFmtId="166" fontId="0" fillId="0" borderId="0" xfId="0" applyNumberFormat="1"/>
    <xf numFmtId="0" fontId="16" fillId="15" borderId="75" xfId="2" applyNumberFormat="1" applyFont="1" applyFill="1" applyBorder="1"/>
    <xf numFmtId="10" fontId="16" fillId="15" borderId="75" xfId="2" applyNumberFormat="1" applyFont="1" applyFill="1" applyBorder="1"/>
    <xf numFmtId="0" fontId="0" fillId="6" borderId="1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26" xfId="0" applyNumberFormat="1" applyBorder="1" applyAlignment="1">
      <alignment horizontal="left"/>
    </xf>
    <xf numFmtId="41" fontId="0" fillId="0" borderId="26" xfId="0" applyNumberFormat="1" applyBorder="1"/>
    <xf numFmtId="41" fontId="1" fillId="0" borderId="26" xfId="0" applyNumberFormat="1" applyFont="1" applyBorder="1" applyAlignment="1">
      <alignment horizontal="left"/>
    </xf>
    <xf numFmtId="41" fontId="2" fillId="0" borderId="37" xfId="0" applyNumberFormat="1" applyFont="1" applyBorder="1"/>
    <xf numFmtId="41" fontId="0" fillId="6" borderId="40" xfId="0" applyNumberFormat="1" applyFill="1" applyBorder="1" applyProtection="1">
      <protection locked="0"/>
    </xf>
    <xf numFmtId="41" fontId="2" fillId="0" borderId="53" xfId="0" applyNumberFormat="1" applyFont="1" applyBorder="1"/>
    <xf numFmtId="41" fontId="0" fillId="5" borderId="40" xfId="0" applyNumberFormat="1" applyFill="1" applyBorder="1"/>
    <xf numFmtId="41" fontId="1" fillId="0" borderId="53" xfId="0" applyNumberFormat="1" applyFont="1" applyBorder="1"/>
    <xf numFmtId="41" fontId="0" fillId="6" borderId="66" xfId="0" applyNumberFormat="1" applyFill="1" applyBorder="1" applyProtection="1">
      <protection locked="0"/>
    </xf>
    <xf numFmtId="0" fontId="16" fillId="7" borderId="44" xfId="0" applyFont="1" applyFill="1" applyBorder="1" applyAlignment="1">
      <alignment horizontal="center"/>
    </xf>
    <xf numFmtId="41" fontId="1" fillId="5" borderId="44" xfId="0" applyNumberFormat="1" applyFont="1" applyFill="1" applyBorder="1" applyAlignment="1">
      <alignment horizontal="left"/>
    </xf>
    <xf numFmtId="41" fontId="0" fillId="5" borderId="55" xfId="0" applyNumberFormat="1" applyFill="1" applyBorder="1"/>
    <xf numFmtId="41" fontId="0" fillId="5" borderId="66" xfId="0" applyNumberFormat="1" applyFill="1" applyBorder="1"/>
    <xf numFmtId="41" fontId="0" fillId="11" borderId="32" xfId="0" applyNumberFormat="1" applyFill="1" applyBorder="1" applyAlignment="1">
      <alignment horizontal="center"/>
    </xf>
    <xf numFmtId="41" fontId="0" fillId="11" borderId="33" xfId="0" applyNumberFormat="1" applyFill="1" applyBorder="1" applyAlignment="1">
      <alignment horizontal="center"/>
    </xf>
    <xf numFmtId="41" fontId="0" fillId="11" borderId="43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30" fillId="0" borderId="26" xfId="3" applyFont="1" applyBorder="1"/>
    <xf numFmtId="0" fontId="14" fillId="0" borderId="0" xfId="0" applyFont="1"/>
    <xf numFmtId="0" fontId="14" fillId="0" borderId="28" xfId="0" applyFont="1" applyBorder="1"/>
    <xf numFmtId="0" fontId="1" fillId="0" borderId="2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41" fontId="1" fillId="0" borderId="2" xfId="0" applyNumberFormat="1" applyFont="1" applyBorder="1" applyAlignment="1">
      <alignment horizontal="left"/>
    </xf>
    <xf numFmtId="41" fontId="1" fillId="0" borderId="28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165" fontId="0" fillId="6" borderId="60" xfId="1" applyNumberFormat="1" applyFont="1" applyFill="1" applyBorder="1" applyProtection="1">
      <protection locked="0"/>
    </xf>
    <xf numFmtId="165" fontId="0" fillId="6" borderId="61" xfId="1" applyNumberFormat="1" applyFont="1" applyFill="1" applyBorder="1" applyProtection="1">
      <protection locked="0"/>
    </xf>
    <xf numFmtId="41" fontId="1" fillId="6" borderId="20" xfId="0" applyNumberFormat="1" applyFont="1" applyFill="1" applyBorder="1" applyProtection="1">
      <protection locked="0"/>
    </xf>
    <xf numFmtId="41" fontId="1" fillId="6" borderId="58" xfId="0" applyNumberFormat="1" applyFont="1" applyFill="1" applyBorder="1" applyProtection="1">
      <protection locked="0"/>
    </xf>
    <xf numFmtId="41" fontId="1" fillId="6" borderId="29" xfId="0" applyNumberFormat="1" applyFont="1" applyFill="1" applyBorder="1" applyProtection="1">
      <protection locked="0"/>
    </xf>
    <xf numFmtId="41" fontId="1" fillId="6" borderId="59" xfId="0" applyNumberFormat="1" applyFont="1" applyFill="1" applyBorder="1" applyProtection="1">
      <protection locked="0"/>
    </xf>
    <xf numFmtId="0" fontId="1" fillId="5" borderId="79" xfId="0" applyFont="1" applyFill="1" applyBorder="1"/>
    <xf numFmtId="0" fontId="1" fillId="5" borderId="80" xfId="0" applyFont="1" applyFill="1" applyBorder="1"/>
    <xf numFmtId="0" fontId="1" fillId="0" borderId="80" xfId="0" applyFont="1" applyBorder="1"/>
    <xf numFmtId="41" fontId="0" fillId="0" borderId="80" xfId="0" applyNumberFormat="1" applyBorder="1"/>
    <xf numFmtId="0" fontId="0" fillId="0" borderId="0" xfId="0" applyBorder="1"/>
    <xf numFmtId="41" fontId="0" fillId="0" borderId="0" xfId="0" applyNumberFormat="1" applyBorder="1"/>
    <xf numFmtId="0" fontId="1" fillId="5" borderId="83" xfId="0" applyFont="1" applyFill="1" applyBorder="1"/>
    <xf numFmtId="41" fontId="1" fillId="5" borderId="84" xfId="0" applyNumberFormat="1" applyFont="1" applyFill="1" applyBorder="1"/>
    <xf numFmtId="0" fontId="1" fillId="5" borderId="85" xfId="0" applyFont="1" applyFill="1" applyBorder="1"/>
    <xf numFmtId="0" fontId="1" fillId="5" borderId="63" xfId="0" applyFont="1" applyFill="1" applyBorder="1"/>
    <xf numFmtId="0" fontId="1" fillId="0" borderId="45" xfId="0" applyFont="1" applyBorder="1"/>
    <xf numFmtId="165" fontId="1" fillId="6" borderId="61" xfId="1" applyNumberFormat="1" applyFont="1" applyFill="1" applyBorder="1" applyProtection="1">
      <protection locked="0"/>
    </xf>
    <xf numFmtId="41" fontId="0" fillId="0" borderId="45" xfId="0" applyNumberFormat="1" applyBorder="1"/>
    <xf numFmtId="165" fontId="1" fillId="6" borderId="73" xfId="1" applyNumberFormat="1" applyFont="1" applyFill="1" applyBorder="1" applyProtection="1">
      <protection locked="0"/>
    </xf>
    <xf numFmtId="165" fontId="1" fillId="6" borderId="81" xfId="1" applyNumberFormat="1" applyFont="1" applyFill="1" applyBorder="1" applyProtection="1">
      <protection locked="0"/>
    </xf>
    <xf numFmtId="165" fontId="1" fillId="6" borderId="82" xfId="1" applyNumberFormat="1" applyFont="1" applyFill="1" applyBorder="1" applyProtection="1">
      <protection locked="0"/>
    </xf>
    <xf numFmtId="41" fontId="1" fillId="6" borderId="81" xfId="0" applyNumberFormat="1" applyFont="1" applyFill="1" applyBorder="1" applyProtection="1">
      <protection locked="0"/>
    </xf>
    <xf numFmtId="41" fontId="1" fillId="6" borderId="82" xfId="0" applyNumberFormat="1" applyFont="1" applyFill="1" applyBorder="1" applyProtection="1">
      <protection locked="0"/>
    </xf>
    <xf numFmtId="0" fontId="14" fillId="0" borderId="26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6" xfId="0" applyBorder="1" applyAlignment="1"/>
    <xf numFmtId="0" fontId="0" fillId="0" borderId="0" xfId="0" applyAlignment="1"/>
    <xf numFmtId="0" fontId="0" fillId="0" borderId="28" xfId="0" applyBorder="1" applyAlignment="1"/>
    <xf numFmtId="0" fontId="1" fillId="0" borderId="0" xfId="0" applyFont="1" applyAlignment="1"/>
    <xf numFmtId="0" fontId="16" fillId="7" borderId="44" xfId="0" applyFont="1" applyFill="1" applyBorder="1" applyAlignment="1">
      <alignment horizontal="center"/>
    </xf>
    <xf numFmtId="0" fontId="16" fillId="7" borderId="45" xfId="0" applyFont="1" applyFill="1" applyBorder="1" applyAlignment="1">
      <alignment horizontal="center"/>
    </xf>
    <xf numFmtId="0" fontId="19" fillId="12" borderId="44" xfId="0" applyFont="1" applyFill="1" applyBorder="1" applyAlignment="1">
      <alignment horizontal="center"/>
    </xf>
    <xf numFmtId="0" fontId="19" fillId="12" borderId="45" xfId="0" applyFont="1" applyFill="1" applyBorder="1" applyAlignment="1">
      <alignment horizontal="center"/>
    </xf>
    <xf numFmtId="0" fontId="19" fillId="12" borderId="46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/>
    </xf>
    <xf numFmtId="41" fontId="15" fillId="0" borderId="44" xfId="0" applyNumberFormat="1" applyFont="1" applyBorder="1" applyAlignment="1">
      <alignment horizontal="center"/>
    </xf>
    <xf numFmtId="41" fontId="15" fillId="0" borderId="45" xfId="0" applyNumberFormat="1" applyFont="1" applyBorder="1" applyAlignment="1">
      <alignment horizontal="center"/>
    </xf>
    <xf numFmtId="41" fontId="15" fillId="0" borderId="46" xfId="0" applyNumberFormat="1" applyFont="1" applyBorder="1" applyAlignment="1">
      <alignment horizontal="center"/>
    </xf>
    <xf numFmtId="41" fontId="1" fillId="5" borderId="44" xfId="0" applyNumberFormat="1" applyFont="1" applyFill="1" applyBorder="1" applyAlignment="1">
      <alignment horizontal="left"/>
    </xf>
    <xf numFmtId="41" fontId="1" fillId="5" borderId="45" xfId="0" applyNumberFormat="1" applyFont="1" applyFill="1" applyBorder="1" applyAlignment="1">
      <alignment horizontal="left"/>
    </xf>
    <xf numFmtId="41" fontId="23" fillId="5" borderId="44" xfId="0" applyNumberFormat="1" applyFont="1" applyFill="1" applyBorder="1" applyAlignment="1">
      <alignment horizontal="center"/>
    </xf>
    <xf numFmtId="41" fontId="23" fillId="5" borderId="45" xfId="0" applyNumberFormat="1" applyFont="1" applyFill="1" applyBorder="1" applyAlignment="1">
      <alignment horizontal="center"/>
    </xf>
    <xf numFmtId="41" fontId="23" fillId="5" borderId="46" xfId="0" applyNumberFormat="1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41" fontId="0" fillId="6" borderId="40" xfId="0" applyNumberFormat="1" applyFill="1" applyBorder="1" applyAlignment="1" applyProtection="1">
      <protection locked="0"/>
    </xf>
    <xf numFmtId="41" fontId="0" fillId="6" borderId="20" xfId="0" applyNumberFormat="1" applyFill="1" applyBorder="1" applyAlignment="1" applyProtection="1">
      <protection locked="0"/>
    </xf>
    <xf numFmtId="41" fontId="0" fillId="11" borderId="26" xfId="0" applyNumberFormat="1" applyFill="1" applyBorder="1" applyAlignment="1"/>
    <xf numFmtId="41" fontId="0" fillId="11" borderId="0" xfId="0" applyNumberFormat="1" applyFill="1" applyAlignment="1"/>
    <xf numFmtId="41" fontId="0" fillId="5" borderId="55" xfId="0" applyNumberFormat="1" applyFill="1" applyBorder="1" applyAlignment="1"/>
    <xf numFmtId="41" fontId="0" fillId="5" borderId="51" xfId="0" applyNumberFormat="1" applyFill="1" applyBorder="1" applyAlignment="1"/>
    <xf numFmtId="41" fontId="0" fillId="5" borderId="52" xfId="0" applyNumberFormat="1" applyFill="1" applyBorder="1" applyAlignment="1">
      <alignment horizontal="left" wrapText="1"/>
    </xf>
    <xf numFmtId="41" fontId="0" fillId="5" borderId="71" xfId="0" applyNumberFormat="1" applyFill="1" applyBorder="1" applyAlignment="1">
      <alignment horizontal="left" wrapText="1"/>
    </xf>
    <xf numFmtId="41" fontId="0" fillId="5" borderId="66" xfId="0" applyNumberFormat="1" applyFill="1" applyBorder="1" applyAlignment="1"/>
    <xf numFmtId="41" fontId="0" fillId="5" borderId="21" xfId="0" applyNumberFormat="1" applyFill="1" applyBorder="1" applyAlignment="1"/>
    <xf numFmtId="41" fontId="0" fillId="11" borderId="32" xfId="0" applyNumberFormat="1" applyFill="1" applyBorder="1" applyAlignment="1">
      <alignment horizontal="center"/>
    </xf>
    <xf numFmtId="41" fontId="0" fillId="11" borderId="33" xfId="0" applyNumberFormat="1" applyFill="1" applyBorder="1" applyAlignment="1">
      <alignment horizontal="center"/>
    </xf>
    <xf numFmtId="41" fontId="0" fillId="11" borderId="43" xfId="0" applyNumberFormat="1" applyFill="1" applyBorder="1" applyAlignment="1">
      <alignment horizontal="center"/>
    </xf>
    <xf numFmtId="41" fontId="1" fillId="0" borderId="53" xfId="0" applyNumberFormat="1" applyFont="1" applyBorder="1" applyAlignment="1"/>
    <xf numFmtId="41" fontId="1" fillId="0" borderId="9" xfId="0" applyNumberFormat="1" applyFont="1" applyBorder="1" applyAlignment="1"/>
    <xf numFmtId="41" fontId="0" fillId="6" borderId="66" xfId="0" applyNumberFormat="1" applyFill="1" applyBorder="1" applyAlignment="1" applyProtection="1">
      <protection locked="0"/>
    </xf>
    <xf numFmtId="41" fontId="0" fillId="6" borderId="21" xfId="0" applyNumberFormat="1" applyFill="1" applyBorder="1" applyAlignment="1" applyProtection="1">
      <protection locked="0"/>
    </xf>
    <xf numFmtId="41" fontId="2" fillId="0" borderId="53" xfId="0" applyNumberFormat="1" applyFont="1" applyBorder="1" applyAlignment="1"/>
    <xf numFmtId="41" fontId="2" fillId="0" borderId="9" xfId="0" applyNumberFormat="1" applyFont="1" applyBorder="1" applyAlignment="1"/>
    <xf numFmtId="41" fontId="0" fillId="5" borderId="40" xfId="0" applyNumberFormat="1" applyFill="1" applyBorder="1" applyAlignment="1"/>
    <xf numFmtId="41" fontId="0" fillId="5" borderId="20" xfId="0" applyNumberFormat="1" applyFill="1" applyBorder="1" applyAlignment="1"/>
    <xf numFmtId="41" fontId="2" fillId="0" borderId="37" xfId="0" applyNumberFormat="1" applyFont="1" applyBorder="1" applyAlignment="1"/>
    <xf numFmtId="41" fontId="2" fillId="0" borderId="38" xfId="0" applyNumberFormat="1" applyFont="1" applyBorder="1" applyAlignment="1"/>
    <xf numFmtId="41" fontId="0" fillId="0" borderId="26" xfId="0" applyNumberFormat="1" applyBorder="1" applyAlignment="1">
      <alignment horizontal="left"/>
    </xf>
    <xf numFmtId="41" fontId="0" fillId="0" borderId="25" xfId="0" applyNumberFormat="1" applyBorder="1" applyAlignment="1">
      <alignment horizontal="left"/>
    </xf>
    <xf numFmtId="41" fontId="0" fillId="0" borderId="26" xfId="0" applyNumberFormat="1" applyBorder="1" applyAlignment="1"/>
    <xf numFmtId="41" fontId="0" fillId="0" borderId="0" xfId="0" applyNumberFormat="1" applyAlignment="1"/>
    <xf numFmtId="41" fontId="1" fillId="0" borderId="26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26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28" xfId="0" applyNumberFormat="1" applyBorder="1" applyAlignment="1">
      <alignment horizontal="center"/>
    </xf>
    <xf numFmtId="41" fontId="0" fillId="11" borderId="26" xfId="0" applyNumberFormat="1" applyFill="1" applyBorder="1" applyAlignment="1">
      <alignment horizontal="center"/>
    </xf>
    <xf numFmtId="41" fontId="0" fillId="11" borderId="0" xfId="0" applyNumberFormat="1" applyFill="1" applyAlignment="1">
      <alignment horizontal="center"/>
    </xf>
    <xf numFmtId="41" fontId="0" fillId="11" borderId="28" xfId="0" applyNumberFormat="1" applyFill="1" applyBorder="1" applyAlignment="1">
      <alignment horizontal="center"/>
    </xf>
    <xf numFmtId="0" fontId="21" fillId="10" borderId="44" xfId="0" applyFont="1" applyFill="1" applyBorder="1" applyAlignment="1">
      <alignment horizontal="center"/>
    </xf>
    <xf numFmtId="0" fontId="21" fillId="10" borderId="45" xfId="0" applyFont="1" applyFill="1" applyBorder="1" applyAlignment="1">
      <alignment horizontal="center"/>
    </xf>
    <xf numFmtId="0" fontId="21" fillId="10" borderId="46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41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0" fillId="6" borderId="45" xfId="1" applyNumberFormat="1" applyFont="1" applyFill="1" applyBorder="1" applyAlignment="1" applyProtection="1">
      <alignment horizontal="center"/>
      <protection locked="0"/>
    </xf>
    <xf numFmtId="0" fontId="0" fillId="6" borderId="60" xfId="1" applyNumberFormat="1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>
      <alignment horizontal="left" indent="2"/>
    </xf>
    <xf numFmtId="0" fontId="1" fillId="5" borderId="45" xfId="0" applyFont="1" applyFill="1" applyBorder="1" applyAlignment="1">
      <alignment horizontal="left" indent="2"/>
    </xf>
    <xf numFmtId="0" fontId="1" fillId="5" borderId="46" xfId="0" applyFont="1" applyFill="1" applyBorder="1" applyAlignment="1">
      <alignment horizontal="left" indent="2"/>
    </xf>
    <xf numFmtId="0" fontId="15" fillId="0" borderId="0" xfId="0" applyFont="1" applyAlignment="1">
      <alignment horizontal="left"/>
    </xf>
    <xf numFmtId="0" fontId="0" fillId="6" borderId="0" xfId="0" applyFill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6" borderId="9" xfId="0" applyFont="1" applyFill="1" applyBorder="1" applyAlignment="1" applyProtection="1">
      <alignment horizontal="left" vertical="top" wrapText="1"/>
      <protection locked="0"/>
    </xf>
    <xf numFmtId="0" fontId="11" fillId="6" borderId="16" xfId="0" applyFont="1" applyFill="1" applyBorder="1" applyAlignment="1" applyProtection="1">
      <alignment horizontal="left" vertical="top" wrapText="1"/>
      <protection locked="0"/>
    </xf>
    <xf numFmtId="0" fontId="11" fillId="6" borderId="0" xfId="0" applyFont="1" applyFill="1" applyAlignment="1" applyProtection="1">
      <alignment horizontal="left" vertical="top" wrapText="1"/>
      <protection locked="0"/>
    </xf>
    <xf numFmtId="0" fontId="11" fillId="6" borderId="3" xfId="0" applyFont="1" applyFill="1" applyBorder="1" applyAlignment="1" applyProtection="1">
      <alignment horizontal="left" vertical="top" wrapText="1"/>
      <protection locked="0"/>
    </xf>
    <xf numFmtId="0" fontId="11" fillId="6" borderId="6" xfId="0" applyFont="1" applyFill="1" applyBorder="1" applyAlignment="1" applyProtection="1">
      <alignment horizontal="left" vertical="top" wrapText="1"/>
      <protection locked="0"/>
    </xf>
    <xf numFmtId="0" fontId="11" fillId="6" borderId="5" xfId="0" applyFont="1" applyFill="1" applyBorder="1" applyAlignment="1" applyProtection="1">
      <alignment horizontal="left" vertical="top" wrapText="1"/>
      <protection locked="0"/>
    </xf>
    <xf numFmtId="0" fontId="0" fillId="11" borderId="26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28" xfId="0" applyFill="1" applyBorder="1" applyAlignment="1">
      <alignment horizontal="center"/>
    </xf>
    <xf numFmtId="0" fontId="2" fillId="0" borderId="37" xfId="0" applyFont="1" applyBorder="1" applyAlignment="1"/>
    <xf numFmtId="0" fontId="2" fillId="0" borderId="38" xfId="0" applyFont="1" applyBorder="1" applyAlignment="1"/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4" fontId="20" fillId="7" borderId="44" xfId="0" applyNumberFormat="1" applyFont="1" applyFill="1" applyBorder="1" applyAlignment="1">
      <alignment horizontal="center"/>
    </xf>
    <xf numFmtId="14" fontId="20" fillId="7" borderId="45" xfId="0" applyNumberFormat="1" applyFont="1" applyFill="1" applyBorder="1" applyAlignment="1">
      <alignment horizontal="center"/>
    </xf>
    <xf numFmtId="14" fontId="20" fillId="7" borderId="46" xfId="0" applyNumberFormat="1" applyFont="1" applyFill="1" applyBorder="1" applyAlignment="1">
      <alignment horizontal="center"/>
    </xf>
    <xf numFmtId="0" fontId="15" fillId="6" borderId="0" xfId="0" applyFont="1" applyFill="1" applyAlignment="1" applyProtection="1">
      <alignment horizontal="left"/>
      <protection locked="0"/>
    </xf>
    <xf numFmtId="0" fontId="1" fillId="5" borderId="44" xfId="0" applyFont="1" applyFill="1" applyBorder="1" applyAlignment="1">
      <alignment horizontal="left"/>
    </xf>
    <xf numFmtId="0" fontId="1" fillId="5" borderId="46" xfId="0" applyFont="1" applyFill="1" applyBorder="1" applyAlignment="1">
      <alignment horizontal="left"/>
    </xf>
    <xf numFmtId="0" fontId="29" fillId="14" borderId="44" xfId="0" applyFont="1" applyFill="1" applyBorder="1" applyAlignment="1">
      <alignment horizontal="center"/>
    </xf>
    <xf numFmtId="0" fontId="29" fillId="14" borderId="45" xfId="0" applyFont="1" applyFill="1" applyBorder="1" applyAlignment="1">
      <alignment horizontal="center"/>
    </xf>
    <xf numFmtId="0" fontId="29" fillId="14" borderId="46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CCFF"/>
      <color rgb="FF00FF00"/>
      <color rgb="FFFF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consin.edu/financial-administration/accounting-and-budget-control/chart-of-account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R46"/>
  <sheetViews>
    <sheetView topLeftCell="A22" workbookViewId="0">
      <selection activeCell="B46" sqref="B46"/>
    </sheetView>
  </sheetViews>
  <sheetFormatPr defaultRowHeight="15" x14ac:dyDescent="0.25"/>
  <cols>
    <col min="3" max="3" width="11.42578125" customWidth="1"/>
    <col min="5" max="5" width="9.7109375" bestFit="1" customWidth="1"/>
    <col min="7" max="7" width="12.140625" customWidth="1"/>
    <col min="8" max="8" width="8.28515625" customWidth="1"/>
    <col min="9" max="9" width="13.42578125" customWidth="1"/>
    <col min="14" max="14" width="1.7109375" customWidth="1"/>
    <col min="16" max="16" width="24" customWidth="1"/>
    <col min="18" max="18" width="29.7109375" customWidth="1"/>
  </cols>
  <sheetData>
    <row r="1" spans="1:14" ht="26.25" x14ac:dyDescent="0.4">
      <c r="A1" s="226" t="s">
        <v>0</v>
      </c>
    </row>
    <row r="2" spans="1:14" ht="18.75" x14ac:dyDescent="0.3">
      <c r="A2" s="281" t="s">
        <v>1</v>
      </c>
    </row>
    <row r="3" spans="1:14" x14ac:dyDescent="0.25">
      <c r="A3" s="105">
        <v>1</v>
      </c>
      <c r="B3" s="358" t="s">
        <v>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4" x14ac:dyDescent="0.25">
      <c r="A4" s="105">
        <v>2</v>
      </c>
      <c r="B4" s="358" t="s">
        <v>3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4" x14ac:dyDescent="0.25">
      <c r="A5" s="105">
        <v>3</v>
      </c>
      <c r="B5" s="358" t="s">
        <v>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4" x14ac:dyDescent="0.25">
      <c r="B6" s="286" t="s">
        <v>5</v>
      </c>
      <c r="C6" s="358" t="s">
        <v>6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4" ht="3" customHeight="1" x14ac:dyDescent="0.25">
      <c r="B7" s="286"/>
      <c r="C7" s="105"/>
    </row>
    <row r="8" spans="1:14" x14ac:dyDescent="0.25">
      <c r="C8" s="287" t="s">
        <v>7</v>
      </c>
      <c r="D8" s="354" t="s">
        <v>8</v>
      </c>
      <c r="E8" s="354"/>
      <c r="F8" s="354"/>
      <c r="G8" s="354"/>
      <c r="H8" s="354"/>
      <c r="I8" s="354"/>
      <c r="J8" s="354"/>
      <c r="K8" s="354"/>
      <c r="L8" s="354"/>
      <c r="M8" s="354"/>
    </row>
    <row r="9" spans="1:14" ht="43.9" customHeight="1" x14ac:dyDescent="0.25">
      <c r="C9" s="288"/>
      <c r="D9" s="353" t="s">
        <v>9</v>
      </c>
      <c r="E9" s="353"/>
      <c r="F9" s="353"/>
      <c r="G9" s="353"/>
      <c r="H9" s="353"/>
      <c r="I9" s="353"/>
      <c r="J9" s="353"/>
      <c r="K9" s="353"/>
      <c r="L9" s="353"/>
      <c r="M9" s="353"/>
      <c r="N9" s="319"/>
    </row>
    <row r="10" spans="1:14" x14ac:dyDescent="0.25">
      <c r="C10" s="287" t="s">
        <v>10</v>
      </c>
      <c r="D10" s="354" t="s">
        <v>11</v>
      </c>
      <c r="E10" s="354"/>
      <c r="F10" s="354"/>
      <c r="G10" s="354"/>
      <c r="H10" s="354"/>
      <c r="I10" s="354"/>
      <c r="J10" s="354"/>
      <c r="K10" s="354"/>
      <c r="L10" s="354"/>
      <c r="M10" s="354"/>
    </row>
    <row r="11" spans="1:14" ht="42" customHeight="1" x14ac:dyDescent="0.25">
      <c r="C11" s="288"/>
      <c r="D11" s="351" t="s">
        <v>12</v>
      </c>
      <c r="E11" s="351"/>
      <c r="F11" s="351"/>
      <c r="G11" s="351"/>
      <c r="H11" s="351"/>
      <c r="I11" s="351"/>
      <c r="J11" s="351"/>
      <c r="K11" s="351"/>
      <c r="L11" s="351"/>
      <c r="M11" s="351"/>
    </row>
    <row r="12" spans="1:14" x14ac:dyDescent="0.25">
      <c r="C12" s="287" t="s">
        <v>13</v>
      </c>
      <c r="D12" s="354" t="s">
        <v>14</v>
      </c>
      <c r="E12" s="354"/>
      <c r="F12" s="354"/>
      <c r="G12" s="354"/>
      <c r="H12" s="354"/>
      <c r="I12" s="354"/>
      <c r="J12" s="354"/>
      <c r="K12" s="354"/>
      <c r="L12" s="354"/>
      <c r="M12" s="354"/>
    </row>
    <row r="13" spans="1:14" x14ac:dyDescent="0.25">
      <c r="C13" s="288"/>
      <c r="D13" s="351" t="s">
        <v>15</v>
      </c>
      <c r="E13" s="351"/>
      <c r="F13" s="351"/>
      <c r="G13" s="351"/>
      <c r="H13" s="351"/>
      <c r="I13" s="351"/>
      <c r="J13" s="351"/>
      <c r="K13" s="351"/>
      <c r="L13" s="351"/>
      <c r="M13" s="351"/>
    </row>
    <row r="14" spans="1:14" x14ac:dyDescent="0.25">
      <c r="C14" s="354" t="s">
        <v>16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</row>
    <row r="15" spans="1:14" x14ac:dyDescent="0.25">
      <c r="C15" s="287"/>
      <c r="D15" s="225" t="s">
        <v>17</v>
      </c>
    </row>
    <row r="16" spans="1:14" x14ac:dyDescent="0.25">
      <c r="A16" s="105"/>
      <c r="B16" s="286" t="s">
        <v>18</v>
      </c>
      <c r="C16" s="105" t="s">
        <v>19</v>
      </c>
    </row>
    <row r="17" spans="1:18" ht="3" customHeight="1" x14ac:dyDescent="0.25">
      <c r="B17" s="286"/>
      <c r="C17" s="105"/>
    </row>
    <row r="18" spans="1:18" x14ac:dyDescent="0.25">
      <c r="A18" s="105"/>
      <c r="B18" s="105"/>
      <c r="C18" s="286" t="s">
        <v>20</v>
      </c>
      <c r="D18" s="105" t="s">
        <v>21</v>
      </c>
    </row>
    <row r="19" spans="1:18" x14ac:dyDescent="0.25">
      <c r="A19" s="105"/>
      <c r="B19" s="105"/>
      <c r="C19" s="286" t="s">
        <v>22</v>
      </c>
      <c r="D19" s="105" t="s">
        <v>23</v>
      </c>
    </row>
    <row r="20" spans="1:18" x14ac:dyDescent="0.25">
      <c r="A20" s="105"/>
      <c r="B20" s="105"/>
      <c r="C20" s="286" t="s">
        <v>24</v>
      </c>
      <c r="D20" s="105" t="s">
        <v>25</v>
      </c>
    </row>
    <row r="21" spans="1:18" x14ac:dyDescent="0.25">
      <c r="A21" s="105"/>
      <c r="B21" s="105"/>
      <c r="C21" s="105"/>
    </row>
    <row r="22" spans="1:18" ht="18.75" x14ac:dyDescent="0.3">
      <c r="A22" s="281" t="s">
        <v>26</v>
      </c>
    </row>
    <row r="23" spans="1:18" ht="8.25" customHeight="1" x14ac:dyDescent="0.25"/>
    <row r="24" spans="1:18" x14ac:dyDescent="0.25">
      <c r="B24" s="105" t="s">
        <v>27</v>
      </c>
    </row>
    <row r="25" spans="1:18" ht="4.5" customHeight="1" thickBot="1" x14ac:dyDescent="0.3"/>
    <row r="26" spans="1:18" x14ac:dyDescent="0.25">
      <c r="B26" s="278" t="s">
        <v>28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76"/>
      <c r="O26" s="347" t="s">
        <v>29</v>
      </c>
      <c r="P26" s="348"/>
      <c r="Q26" s="348"/>
      <c r="R26" s="349"/>
    </row>
    <row r="27" spans="1:18" x14ac:dyDescent="0.25">
      <c r="B27" s="344" t="s">
        <v>30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6"/>
      <c r="O27" s="310" t="s">
        <v>31</v>
      </c>
      <c r="P27" s="311"/>
      <c r="Q27" s="311"/>
      <c r="R27" s="312"/>
    </row>
    <row r="28" spans="1:18" x14ac:dyDescent="0.25"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6"/>
      <c r="O28" s="117">
        <v>0</v>
      </c>
      <c r="P28" t="s">
        <v>32</v>
      </c>
      <c r="Q28">
        <v>6</v>
      </c>
      <c r="R28" s="277" t="s">
        <v>33</v>
      </c>
    </row>
    <row r="29" spans="1:18" ht="15.75" thickBot="1" x14ac:dyDescent="0.3">
      <c r="B29" s="117"/>
      <c r="M29" s="277"/>
      <c r="O29" s="117">
        <v>1</v>
      </c>
      <c r="P29" t="s">
        <v>34</v>
      </c>
      <c r="Q29">
        <v>7</v>
      </c>
      <c r="R29" s="277" t="s">
        <v>35</v>
      </c>
    </row>
    <row r="30" spans="1:18" ht="19.5" thickBot="1" x14ac:dyDescent="0.35">
      <c r="B30" s="117"/>
      <c r="E30" s="279" t="s">
        <v>36</v>
      </c>
      <c r="I30" s="279" t="s">
        <v>37</v>
      </c>
      <c r="M30" s="277"/>
      <c r="O30" s="117">
        <v>2</v>
      </c>
      <c r="P30" t="s">
        <v>38</v>
      </c>
      <c r="Q30">
        <v>8</v>
      </c>
      <c r="R30" s="277" t="s">
        <v>39</v>
      </c>
    </row>
    <row r="31" spans="1:18" ht="19.5" thickBot="1" x14ac:dyDescent="0.35">
      <c r="B31" s="117"/>
      <c r="E31" s="280">
        <v>0.1857</v>
      </c>
      <c r="I31" s="280">
        <v>9.9900000000000003E-2</v>
      </c>
      <c r="M31" s="277"/>
      <c r="O31" s="117">
        <v>4</v>
      </c>
      <c r="P31" t="s">
        <v>40</v>
      </c>
      <c r="Q31">
        <v>9</v>
      </c>
      <c r="R31" s="277" t="s">
        <v>41</v>
      </c>
    </row>
    <row r="32" spans="1:18" ht="15.75" thickBot="1" x14ac:dyDescent="0.3">
      <c r="B32" s="21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  <c r="O32" s="216">
        <v>5</v>
      </c>
      <c r="P32" s="146" t="s">
        <v>42</v>
      </c>
      <c r="Q32" s="146"/>
      <c r="R32" s="147"/>
    </row>
    <row r="33" spans="1:18" ht="6" customHeight="1" thickBot="1" x14ac:dyDescent="0.3"/>
    <row r="34" spans="1:18" x14ac:dyDescent="0.25">
      <c r="B34" s="278" t="s">
        <v>43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76"/>
    </row>
    <row r="35" spans="1:18" x14ac:dyDescent="0.25">
      <c r="B35" s="355" t="s">
        <v>44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7"/>
    </row>
    <row r="36" spans="1:18" x14ac:dyDescent="0.25">
      <c r="B36" s="355" t="s">
        <v>45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7"/>
    </row>
    <row r="37" spans="1:18" ht="30" customHeight="1" x14ac:dyDescent="0.25">
      <c r="B37" s="350" t="s">
        <v>46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2"/>
    </row>
    <row r="38" spans="1:18" ht="15.75" thickBot="1" x14ac:dyDescent="0.3">
      <c r="B38" s="117"/>
      <c r="R38" s="277"/>
    </row>
    <row r="39" spans="1:18" ht="19.5" thickBot="1" x14ac:dyDescent="0.35">
      <c r="B39" s="117"/>
      <c r="E39" s="279" t="s">
        <v>47</v>
      </c>
      <c r="I39" s="279" t="s">
        <v>48</v>
      </c>
      <c r="R39" s="277"/>
    </row>
    <row r="40" spans="1:18" ht="19.5" thickBot="1" x14ac:dyDescent="0.35">
      <c r="B40" s="117"/>
      <c r="E40" s="284">
        <v>3.1899999999999998E-2</v>
      </c>
      <c r="I40" s="283">
        <v>2016</v>
      </c>
      <c r="J40" s="282"/>
      <c r="R40" s="277"/>
    </row>
    <row r="41" spans="1:18" ht="15.75" thickBot="1" x14ac:dyDescent="0.3">
      <c r="B41" s="21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</row>
    <row r="43" spans="1:18" x14ac:dyDescent="0.25">
      <c r="A43" t="s">
        <v>216</v>
      </c>
    </row>
    <row r="44" spans="1:18" x14ac:dyDescent="0.25">
      <c r="A44">
        <v>1</v>
      </c>
      <c r="B44" t="s">
        <v>217</v>
      </c>
    </row>
    <row r="45" spans="1:18" x14ac:dyDescent="0.25">
      <c r="A45">
        <v>2</v>
      </c>
      <c r="B45" t="s">
        <v>220</v>
      </c>
    </row>
    <row r="46" spans="1:18" x14ac:dyDescent="0.25">
      <c r="A46">
        <v>3</v>
      </c>
      <c r="B46" t="s">
        <v>219</v>
      </c>
    </row>
  </sheetData>
  <sheetProtection algorithmName="SHA-512" hashValue="q7Fxl40EkDo30xi+76WHXXGjKzS8NvsXKcxg+8qI9/xpvQIF6H5cO9NEkfkMHB7tZRnmi9EXwXP0u5B5Ncqupg==" saltValue="RnukHw8Zw/w9vEzoyvIl2w==" spinCount="100000" sheet="1" objects="1" scenarios="1"/>
  <mergeCells count="16">
    <mergeCell ref="D8:M8"/>
    <mergeCell ref="D10:M10"/>
    <mergeCell ref="D12:M12"/>
    <mergeCell ref="B3:M3"/>
    <mergeCell ref="B4:M4"/>
    <mergeCell ref="B5:M5"/>
    <mergeCell ref="C6:M6"/>
    <mergeCell ref="B27:M28"/>
    <mergeCell ref="O26:R26"/>
    <mergeCell ref="B37:R37"/>
    <mergeCell ref="D11:M11"/>
    <mergeCell ref="D9:M9"/>
    <mergeCell ref="D13:M13"/>
    <mergeCell ref="C14:M14"/>
    <mergeCell ref="B35:R35"/>
    <mergeCell ref="B36:R36"/>
  </mergeCells>
  <hyperlinks>
    <hyperlink ref="O27" r:id="rId1"/>
  </hyperlinks>
  <pageMargins left="0.7" right="0.7" top="0.75" bottom="0.75" header="0.3" footer="0.3"/>
  <pageSetup paperSize="5" scale="7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/>
  </sheetPr>
  <dimension ref="B3:G26"/>
  <sheetViews>
    <sheetView workbookViewId="0">
      <selection activeCell="B27" sqref="B27"/>
    </sheetView>
  </sheetViews>
  <sheetFormatPr defaultRowHeight="15" x14ac:dyDescent="0.25"/>
  <sheetData>
    <row r="3" spans="2:3" x14ac:dyDescent="0.25">
      <c r="B3" t="s">
        <v>197</v>
      </c>
      <c r="C3">
        <v>6</v>
      </c>
    </row>
    <row r="4" spans="2:3" x14ac:dyDescent="0.25">
      <c r="B4" t="s">
        <v>198</v>
      </c>
      <c r="C4">
        <v>5</v>
      </c>
    </row>
    <row r="5" spans="2:3" x14ac:dyDescent="0.25">
      <c r="B5" t="s">
        <v>199</v>
      </c>
      <c r="C5">
        <v>4</v>
      </c>
    </row>
    <row r="6" spans="2:3" x14ac:dyDescent="0.25">
      <c r="B6" t="s">
        <v>200</v>
      </c>
      <c r="C6">
        <v>3</v>
      </c>
    </row>
    <row r="7" spans="2:3" x14ac:dyDescent="0.25">
      <c r="B7" t="s">
        <v>201</v>
      </c>
      <c r="C7">
        <v>2</v>
      </c>
    </row>
    <row r="8" spans="2:3" x14ac:dyDescent="0.25">
      <c r="B8" t="s">
        <v>202</v>
      </c>
      <c r="C8">
        <v>1</v>
      </c>
    </row>
    <row r="9" spans="2:3" x14ac:dyDescent="0.25">
      <c r="B9" t="s">
        <v>203</v>
      </c>
      <c r="C9">
        <v>12</v>
      </c>
    </row>
    <row r="10" spans="2:3" x14ac:dyDescent="0.25">
      <c r="B10" t="s">
        <v>204</v>
      </c>
      <c r="C10">
        <v>11</v>
      </c>
    </row>
    <row r="11" spans="2:3" x14ac:dyDescent="0.25">
      <c r="B11" t="s">
        <v>205</v>
      </c>
      <c r="C11">
        <v>10</v>
      </c>
    </row>
    <row r="12" spans="2:3" x14ac:dyDescent="0.25">
      <c r="B12" t="s">
        <v>206</v>
      </c>
      <c r="C12">
        <v>9</v>
      </c>
    </row>
    <row r="13" spans="2:3" x14ac:dyDescent="0.25">
      <c r="B13" t="s">
        <v>207</v>
      </c>
      <c r="C13">
        <v>8</v>
      </c>
    </row>
    <row r="14" spans="2:3" x14ac:dyDescent="0.25">
      <c r="B14" t="s">
        <v>208</v>
      </c>
      <c r="C14">
        <v>7</v>
      </c>
    </row>
    <row r="17" spans="2:7" ht="15.75" thickBot="1" x14ac:dyDescent="0.3"/>
    <row r="18" spans="2:7" ht="15.75" thickBot="1" x14ac:dyDescent="0.3">
      <c r="B18" s="483" t="s">
        <v>209</v>
      </c>
      <c r="C18" s="484"/>
      <c r="D18" s="484"/>
      <c r="E18" s="484"/>
      <c r="F18" s="484"/>
      <c r="G18" s="485"/>
    </row>
    <row r="19" spans="2:7" x14ac:dyDescent="0.25">
      <c r="B19" s="272" t="s">
        <v>210</v>
      </c>
      <c r="C19" s="273"/>
      <c r="D19" s="273"/>
      <c r="E19" s="273"/>
      <c r="F19" s="273"/>
      <c r="G19" s="274"/>
    </row>
    <row r="20" spans="2:7" x14ac:dyDescent="0.25">
      <c r="B20" s="262">
        <f>-'Per Credit Model Off-site'!D7</f>
        <v>0</v>
      </c>
      <c r="C20" s="263">
        <f>'Per Credit Model Off-site'!F166-'Per Credit Model Off-site'!D161</f>
        <v>0</v>
      </c>
      <c r="D20" s="263">
        <f>'Per Credit Model Off-site'!H166</f>
        <v>0</v>
      </c>
      <c r="E20" s="263">
        <f>'Per Credit Model Off-site'!J166</f>
        <v>0</v>
      </c>
      <c r="F20" s="263">
        <f>'Per Credit Model Off-site'!L166</f>
        <v>0</v>
      </c>
      <c r="G20" s="264">
        <f>'Per Credit Model Off-site'!N166</f>
        <v>0</v>
      </c>
    </row>
    <row r="21" spans="2:7" x14ac:dyDescent="0.25">
      <c r="B21" s="272" t="s">
        <v>211</v>
      </c>
      <c r="C21" s="273"/>
      <c r="D21" s="273"/>
      <c r="E21" s="273"/>
      <c r="F21" s="273"/>
      <c r="G21" s="274"/>
    </row>
    <row r="22" spans="2:7" x14ac:dyDescent="0.25">
      <c r="B22" s="262">
        <f>-'Per Credit Model On-site'!D7</f>
        <v>0</v>
      </c>
      <c r="C22" s="263">
        <f>'Per Credit Model On-site'!F166-'Per Credit Model Off-site'!D161</f>
        <v>0</v>
      </c>
      <c r="D22" s="263">
        <f>'Per Credit Model On-site'!H166</f>
        <v>0</v>
      </c>
      <c r="E22" s="263">
        <f>'Per Credit Model On-site'!J166</f>
        <v>0</v>
      </c>
      <c r="F22" s="263">
        <f>'Per Credit Model On-site'!L166</f>
        <v>0</v>
      </c>
      <c r="G22" s="264">
        <f>'Per Credit Model On-site'!N166</f>
        <v>0</v>
      </c>
    </row>
    <row r="23" spans="2:7" x14ac:dyDescent="0.25">
      <c r="B23" s="272" t="s">
        <v>212</v>
      </c>
      <c r="C23" s="273"/>
      <c r="D23" s="273"/>
      <c r="E23" s="273"/>
      <c r="F23" s="273"/>
      <c r="G23" s="274"/>
    </row>
    <row r="24" spans="2:7" x14ac:dyDescent="0.25">
      <c r="B24" s="262">
        <f>-'Cohort Model Off-site'!E7</f>
        <v>0</v>
      </c>
      <c r="C24" s="263">
        <f>'Cohort Model Off-site'!G222-'Cohort Model Off-site'!E217</f>
        <v>0</v>
      </c>
      <c r="D24" s="263">
        <f>'Cohort Model Off-site'!I222</f>
        <v>0</v>
      </c>
      <c r="E24" s="263">
        <f>'Cohort Model Off-site'!K222</f>
        <v>0</v>
      </c>
      <c r="F24" s="263">
        <f>'Cohort Model Off-site'!M222</f>
        <v>0</v>
      </c>
      <c r="G24" s="264">
        <f>'Cohort Model Off-site'!O222</f>
        <v>0</v>
      </c>
    </row>
    <row r="25" spans="2:7" x14ac:dyDescent="0.25">
      <c r="B25" s="272" t="s">
        <v>213</v>
      </c>
      <c r="C25" s="273"/>
      <c r="D25" s="273"/>
      <c r="E25" s="273"/>
      <c r="F25" s="273"/>
      <c r="G25" s="274"/>
    </row>
    <row r="26" spans="2:7" ht="15.75" thickBot="1" x14ac:dyDescent="0.3">
      <c r="B26" s="265">
        <f>-'Cohort Model On-site'!E217</f>
        <v>0</v>
      </c>
      <c r="C26" s="266">
        <f>'Cohort Model On-site'!G222-'Cohort Model Off-site'!E217</f>
        <v>0</v>
      </c>
      <c r="D26" s="266">
        <f>'Cohort Model On-site'!I222</f>
        <v>0</v>
      </c>
      <c r="E26" s="266">
        <f>'Cohort Model On-site'!K222</f>
        <v>0</v>
      </c>
      <c r="F26" s="266">
        <f>'Cohort Model On-site'!M222</f>
        <v>0</v>
      </c>
      <c r="G26" s="267">
        <f>'Cohort Model On-site'!O222</f>
        <v>0</v>
      </c>
    </row>
  </sheetData>
  <mergeCells count="1">
    <mergeCell ref="B18:G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237"/>
  <sheetViews>
    <sheetView topLeftCell="A66" zoomScaleNormal="100" workbookViewId="0">
      <selection activeCell="A95" sqref="A95:O95"/>
    </sheetView>
  </sheetViews>
  <sheetFormatPr defaultColWidth="8.7109375" defaultRowHeight="15" outlineLevelRow="1" x14ac:dyDescent="0.25"/>
  <cols>
    <col min="1" max="1" width="10.42578125" customWidth="1"/>
    <col min="2" max="2" width="15.28515625" customWidth="1"/>
    <col min="3" max="3" width="24.28515625" customWidth="1"/>
    <col min="4" max="4" width="5.7109375" customWidth="1"/>
    <col min="5" max="5" width="16" customWidth="1"/>
    <col min="6" max="6" width="5.7109375" customWidth="1"/>
    <col min="7" max="7" width="13.7109375" customWidth="1"/>
    <col min="8" max="8" width="5.7109375" customWidth="1"/>
    <col min="9" max="9" width="13.7109375" customWidth="1"/>
    <col min="10" max="10" width="5.7109375" customWidth="1"/>
    <col min="11" max="11" width="13.7109375" customWidth="1"/>
    <col min="12" max="12" width="5.7109375" customWidth="1"/>
    <col min="13" max="13" width="13.7109375" customWidth="1"/>
    <col min="14" max="14" width="5.7109375" customWidth="1"/>
    <col min="15" max="15" width="13.7109375" customWidth="1"/>
  </cols>
  <sheetData>
    <row r="1" spans="1:15" ht="33.75" x14ac:dyDescent="0.5">
      <c r="A1" s="425" t="s">
        <v>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ht="18.75" x14ac:dyDescent="0.3">
      <c r="A2" s="441" t="s">
        <v>214</v>
      </c>
      <c r="B2" s="441"/>
      <c r="C2" s="442"/>
      <c r="D2" s="442"/>
      <c r="E2" s="442"/>
      <c r="F2" s="89"/>
      <c r="G2" s="89"/>
      <c r="H2" s="89"/>
      <c r="I2" s="89"/>
      <c r="J2" s="89"/>
      <c r="K2" s="434" t="s">
        <v>50</v>
      </c>
      <c r="L2" s="435"/>
      <c r="M2" s="435"/>
      <c r="N2" s="435"/>
      <c r="O2" s="285"/>
    </row>
    <row r="3" spans="1:15" ht="18.75" x14ac:dyDescent="0.3">
      <c r="B3" s="89"/>
      <c r="C3" s="89"/>
      <c r="D3" s="89"/>
      <c r="E3" s="89"/>
      <c r="F3" s="89"/>
      <c r="G3" s="89"/>
      <c r="H3" s="89"/>
      <c r="I3" s="89"/>
      <c r="J3" s="89"/>
      <c r="K3" s="434" t="s">
        <v>51</v>
      </c>
      <c r="L3" s="435"/>
      <c r="M3" s="435"/>
      <c r="N3" s="435"/>
      <c r="O3" s="285"/>
    </row>
    <row r="4" spans="1:15" ht="18.75" x14ac:dyDescent="0.3">
      <c r="A4" s="88" t="s">
        <v>52</v>
      </c>
      <c r="B4" s="88"/>
      <c r="C4" s="73"/>
      <c r="D4" s="73"/>
      <c r="E4" s="73"/>
      <c r="O4" s="142" t="s">
        <v>53</v>
      </c>
    </row>
    <row r="5" spans="1:15" ht="15.75" thickBot="1" x14ac:dyDescent="0.3">
      <c r="A5" s="192"/>
      <c r="B5" s="192"/>
    </row>
    <row r="6" spans="1:15" ht="29.25" thickBot="1" x14ac:dyDescent="0.5">
      <c r="A6" s="361" t="s">
        <v>54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3"/>
    </row>
    <row r="7" spans="1:15" ht="15.75" thickBot="1" x14ac:dyDescent="0.3">
      <c r="A7" s="438" t="s">
        <v>55</v>
      </c>
      <c r="B7" s="439"/>
      <c r="C7" s="439"/>
      <c r="D7" s="440"/>
      <c r="E7" s="320">
        <v>0</v>
      </c>
      <c r="F7" s="146"/>
      <c r="G7" s="146"/>
      <c r="H7" s="438" t="s">
        <v>56</v>
      </c>
      <c r="I7" s="439"/>
      <c r="J7" s="439"/>
      <c r="K7" s="440"/>
      <c r="L7" s="436"/>
      <c r="M7" s="437"/>
      <c r="N7" s="146"/>
      <c r="O7" s="147"/>
    </row>
    <row r="8" spans="1:15" ht="15.75" thickBot="1" x14ac:dyDescent="0.3">
      <c r="A8" s="192"/>
      <c r="B8" s="192"/>
    </row>
    <row r="9" spans="1:15" ht="29.25" thickBot="1" x14ac:dyDescent="0.5">
      <c r="A9" s="367" t="s">
        <v>57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9"/>
    </row>
    <row r="10" spans="1:15" ht="10.5" customHeight="1" thickBot="1" x14ac:dyDescent="0.3">
      <c r="A10" s="155"/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9.5" thickBot="1" x14ac:dyDescent="0.35">
      <c r="A11" s="364" t="s">
        <v>58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15" x14ac:dyDescent="0.25">
      <c r="A12" s="212"/>
      <c r="B12" s="213"/>
      <c r="C12" s="213"/>
      <c r="D12" s="214"/>
      <c r="E12" s="119" t="s">
        <v>54</v>
      </c>
      <c r="F12" s="215"/>
      <c r="G12" s="119" t="s">
        <v>59</v>
      </c>
      <c r="H12" s="215"/>
      <c r="I12" s="119" t="s">
        <v>60</v>
      </c>
      <c r="J12" s="215"/>
      <c r="K12" s="119" t="s">
        <v>61</v>
      </c>
      <c r="L12" s="215"/>
      <c r="M12" s="119" t="s">
        <v>62</v>
      </c>
      <c r="N12" s="215"/>
      <c r="O12" s="120" t="s">
        <v>63</v>
      </c>
    </row>
    <row r="13" spans="1:15" x14ac:dyDescent="0.25">
      <c r="A13" s="117"/>
      <c r="E13" s="71" t="s">
        <v>64</v>
      </c>
      <c r="F13" s="89"/>
      <c r="G13" s="71" t="s">
        <v>64</v>
      </c>
      <c r="H13" s="89"/>
      <c r="I13" s="71" t="s">
        <v>64</v>
      </c>
      <c r="J13" s="89"/>
      <c r="K13" s="71" t="s">
        <v>64</v>
      </c>
      <c r="L13" s="89"/>
      <c r="M13" s="71" t="s">
        <v>64</v>
      </c>
      <c r="N13" s="89"/>
      <c r="O13" s="137" t="s">
        <v>64</v>
      </c>
    </row>
    <row r="14" spans="1:15" x14ac:dyDescent="0.25">
      <c r="A14" s="117"/>
      <c r="C14" s="45" t="s">
        <v>65</v>
      </c>
      <c r="D14" s="45"/>
      <c r="E14" s="52"/>
      <c r="F14" s="1"/>
      <c r="G14" s="86"/>
      <c r="H14" s="1"/>
      <c r="I14" s="86"/>
      <c r="J14" s="1"/>
      <c r="K14" s="86"/>
      <c r="L14" s="1"/>
      <c r="M14" s="86"/>
      <c r="N14" s="1"/>
      <c r="O14" s="112"/>
    </row>
    <row r="15" spans="1:15" x14ac:dyDescent="0.25">
      <c r="A15" s="117"/>
      <c r="C15" s="45" t="s">
        <v>215</v>
      </c>
      <c r="D15" s="45"/>
      <c r="E15" s="52"/>
      <c r="F15" s="1"/>
      <c r="G15" s="78"/>
      <c r="H15" s="1"/>
      <c r="I15" s="78"/>
      <c r="J15" s="1"/>
      <c r="K15" s="78"/>
      <c r="L15" s="1"/>
      <c r="M15" s="78"/>
      <c r="N15" s="1"/>
      <c r="O15" s="113"/>
    </row>
    <row r="16" spans="1:15" x14ac:dyDescent="0.25">
      <c r="A16" s="117"/>
      <c r="C16" s="45" t="s">
        <v>67</v>
      </c>
      <c r="D16" s="45"/>
      <c r="E16" s="52"/>
      <c r="F16" s="1"/>
      <c r="G16" s="78"/>
      <c r="H16" s="1"/>
      <c r="I16" s="78"/>
      <c r="J16" s="1"/>
      <c r="K16" s="78"/>
      <c r="L16" s="1"/>
      <c r="M16" s="78"/>
      <c r="N16" s="1"/>
      <c r="O16" s="113"/>
    </row>
    <row r="17" spans="1:15" ht="3" customHeight="1" x14ac:dyDescent="0.25">
      <c r="A17" s="117"/>
      <c r="C17" s="45"/>
      <c r="D17" s="45"/>
      <c r="E17" s="1"/>
      <c r="F17" s="1"/>
      <c r="G17" s="1"/>
      <c r="H17" s="1"/>
      <c r="I17" s="1"/>
      <c r="J17" s="1"/>
      <c r="K17" s="1"/>
      <c r="L17" s="1"/>
      <c r="M17" s="1"/>
      <c r="N17" s="1"/>
      <c r="O17" s="116"/>
    </row>
    <row r="18" spans="1:15" x14ac:dyDescent="0.25">
      <c r="A18" s="117"/>
      <c r="C18" s="45" t="s">
        <v>68</v>
      </c>
      <c r="D18" s="45"/>
      <c r="E18" s="52"/>
      <c r="F18" s="1"/>
      <c r="G18" s="63">
        <f>SUM(G14:G16)</f>
        <v>0</v>
      </c>
      <c r="H18" s="1"/>
      <c r="I18" s="63">
        <f>SUM(I14:I16)</f>
        <v>0</v>
      </c>
      <c r="J18" s="1"/>
      <c r="K18" s="63">
        <f>SUM(K14:K16)</f>
        <v>0</v>
      </c>
      <c r="L18" s="1"/>
      <c r="M18" s="63">
        <f>SUM(M14:M16)</f>
        <v>0</v>
      </c>
      <c r="N18" s="1"/>
      <c r="O18" s="138">
        <f>SUM(O14:O16)</f>
        <v>0</v>
      </c>
    </row>
    <row r="19" spans="1:15" ht="3" customHeight="1" x14ac:dyDescent="0.25">
      <c r="A19" s="117"/>
      <c r="C19" s="45"/>
      <c r="D19" s="45"/>
      <c r="E19" s="1"/>
      <c r="F19" s="1"/>
      <c r="G19" s="1"/>
      <c r="H19" s="1"/>
      <c r="I19" s="1"/>
      <c r="J19" s="1"/>
      <c r="K19" s="1"/>
      <c r="L19" s="1"/>
      <c r="M19" s="1"/>
      <c r="N19" s="1"/>
      <c r="O19" s="116"/>
    </row>
    <row r="20" spans="1:15" ht="15.75" thickBot="1" x14ac:dyDescent="0.3">
      <c r="A20" s="216"/>
      <c r="B20" s="146"/>
      <c r="C20" s="208" t="s">
        <v>69</v>
      </c>
      <c r="D20" s="208"/>
      <c r="E20" s="209"/>
      <c r="F20" s="122"/>
      <c r="G20" s="217"/>
      <c r="H20" s="122"/>
      <c r="I20" s="217"/>
      <c r="J20" s="122"/>
      <c r="K20" s="217"/>
      <c r="L20" s="122"/>
      <c r="M20" s="217"/>
      <c r="N20" s="122"/>
      <c r="O20" s="218"/>
    </row>
    <row r="21" spans="1:15" ht="10.5" customHeight="1" thickBot="1" x14ac:dyDescent="0.3">
      <c r="A21" s="219"/>
      <c r="B21" s="156"/>
      <c r="C21" s="220"/>
      <c r="D21" s="220"/>
      <c r="E21" s="161"/>
      <c r="F21" s="161"/>
      <c r="G21" s="221"/>
      <c r="H21" s="161"/>
      <c r="I21" s="221"/>
      <c r="J21" s="161"/>
      <c r="K21" s="221"/>
      <c r="L21" s="161"/>
      <c r="M21" s="221"/>
      <c r="N21" s="161"/>
      <c r="O21" s="222"/>
    </row>
    <row r="22" spans="1:15" ht="19.5" thickBot="1" x14ac:dyDescent="0.35">
      <c r="A22" s="364" t="s">
        <v>70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</row>
    <row r="23" spans="1:15" x14ac:dyDescent="0.25">
      <c r="A23" s="227"/>
      <c r="B23" s="228"/>
      <c r="C23" s="199" t="s">
        <v>71</v>
      </c>
      <c r="D23" s="199"/>
      <c r="E23" s="200"/>
      <c r="F23" s="201"/>
      <c r="G23" s="202"/>
      <c r="H23" s="201"/>
      <c r="I23" s="203"/>
      <c r="J23" s="201"/>
      <c r="K23" s="203"/>
      <c r="L23" s="204"/>
      <c r="M23" s="203"/>
      <c r="N23" s="204"/>
      <c r="O23" s="205"/>
    </row>
    <row r="24" spans="1:15" x14ac:dyDescent="0.25">
      <c r="A24" s="139"/>
      <c r="B24" s="72"/>
      <c r="C24" s="45" t="s">
        <v>72</v>
      </c>
      <c r="D24" s="45"/>
      <c r="E24" s="52"/>
      <c r="F24" s="51"/>
      <c r="G24" s="79"/>
      <c r="H24" s="51"/>
      <c r="I24" s="79"/>
      <c r="J24" s="51"/>
      <c r="K24" s="78"/>
      <c r="L24" s="1"/>
      <c r="M24" s="78"/>
      <c r="N24" s="1"/>
      <c r="O24" s="113"/>
    </row>
    <row r="25" spans="1:15" x14ac:dyDescent="0.25">
      <c r="A25" s="139"/>
      <c r="B25" s="72"/>
      <c r="C25" s="45" t="s">
        <v>73</v>
      </c>
      <c r="D25" s="45"/>
      <c r="E25" s="52"/>
      <c r="F25" s="51"/>
      <c r="G25" s="79"/>
      <c r="H25" s="51"/>
      <c r="I25" s="79"/>
      <c r="J25" s="51"/>
      <c r="K25" s="78"/>
      <c r="L25" s="1"/>
      <c r="M25" s="78"/>
      <c r="N25" s="1"/>
      <c r="O25" s="113"/>
    </row>
    <row r="26" spans="1:15" x14ac:dyDescent="0.25">
      <c r="A26" s="139"/>
      <c r="B26" s="72"/>
      <c r="C26" s="45" t="s">
        <v>74</v>
      </c>
      <c r="D26" s="45"/>
      <c r="E26" s="52"/>
      <c r="F26" s="51"/>
      <c r="G26" s="79"/>
      <c r="H26" s="51"/>
      <c r="I26" s="79"/>
      <c r="J26" s="51"/>
      <c r="K26" s="78"/>
      <c r="L26" s="1"/>
      <c r="M26" s="78"/>
      <c r="N26" s="1"/>
      <c r="O26" s="113"/>
    </row>
    <row r="27" spans="1:15" x14ac:dyDescent="0.25">
      <c r="A27" s="139"/>
      <c r="B27" s="72"/>
      <c r="C27" s="45" t="s">
        <v>75</v>
      </c>
      <c r="D27" s="45"/>
      <c r="E27" s="52"/>
      <c r="F27" s="51"/>
      <c r="G27" s="79"/>
      <c r="H27" s="51"/>
      <c r="I27" s="79"/>
      <c r="J27" s="51"/>
      <c r="K27" s="78"/>
      <c r="L27" s="1"/>
      <c r="M27" s="78"/>
      <c r="N27" s="1"/>
      <c r="O27" s="113"/>
    </row>
    <row r="28" spans="1:15" ht="3" customHeight="1" x14ac:dyDescent="0.25">
      <c r="A28" s="139"/>
      <c r="B28" s="72"/>
      <c r="C28" s="44"/>
      <c r="D28" s="44"/>
      <c r="E28" s="51"/>
      <c r="F28" s="51"/>
      <c r="G28" s="51"/>
      <c r="H28" s="51"/>
      <c r="I28" s="51"/>
      <c r="J28" s="51"/>
      <c r="K28" s="1"/>
      <c r="L28" s="1"/>
      <c r="M28" s="1"/>
      <c r="N28" s="1"/>
      <c r="O28" s="116"/>
    </row>
    <row r="29" spans="1:15" ht="15.75" thickBot="1" x14ac:dyDescent="0.3">
      <c r="A29" s="206"/>
      <c r="B29" s="207"/>
      <c r="C29" s="208" t="s">
        <v>76</v>
      </c>
      <c r="D29" s="208"/>
      <c r="E29" s="209"/>
      <c r="F29" s="122"/>
      <c r="G29" s="210">
        <f>SUM(G23:G27)</f>
        <v>0</v>
      </c>
      <c r="H29" s="122"/>
      <c r="I29" s="210">
        <f>SUM(I23:I27)</f>
        <v>0</v>
      </c>
      <c r="J29" s="122"/>
      <c r="K29" s="210">
        <f>SUM(K23:K27)</f>
        <v>0</v>
      </c>
      <c r="L29" s="122"/>
      <c r="M29" s="210">
        <f>SUM(M23:M27)</f>
        <v>0</v>
      </c>
      <c r="N29" s="122"/>
      <c r="O29" s="211">
        <f>SUM(O23:O27)</f>
        <v>0</v>
      </c>
    </row>
    <row r="30" spans="1:15" ht="10.5" customHeight="1" thickBot="1" x14ac:dyDescent="0.3">
      <c r="A30" s="223"/>
      <c r="B30" s="223"/>
      <c r="C30" s="220"/>
      <c r="D30" s="220"/>
      <c r="E30" s="161"/>
      <c r="F30" s="161"/>
      <c r="G30" s="160"/>
      <c r="H30" s="161"/>
      <c r="I30" s="160"/>
      <c r="J30" s="161"/>
      <c r="K30" s="160"/>
      <c r="L30" s="161"/>
      <c r="M30" s="160"/>
      <c r="N30" s="161"/>
      <c r="O30" s="160"/>
    </row>
    <row r="31" spans="1:15" ht="19.5" thickBot="1" x14ac:dyDescent="0.35">
      <c r="A31" s="364" t="s">
        <v>77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6"/>
    </row>
    <row r="32" spans="1:15" x14ac:dyDescent="0.25">
      <c r="B32" s="72"/>
      <c r="E32" s="77" t="str">
        <f>E12</f>
        <v>Initial Investment</v>
      </c>
      <c r="F32" s="89"/>
      <c r="G32" s="77" t="str">
        <f>G12</f>
        <v>Year 1</v>
      </c>
      <c r="H32" s="89"/>
      <c r="I32" s="77" t="str">
        <f>I12</f>
        <v>Year 2</v>
      </c>
      <c r="J32" s="89"/>
      <c r="K32" s="77" t="str">
        <f>K12</f>
        <v>Year 3</v>
      </c>
      <c r="L32" s="89"/>
      <c r="M32" s="77" t="str">
        <f>M12</f>
        <v>Year 4</v>
      </c>
      <c r="N32" s="89"/>
      <c r="O32" s="198" t="str">
        <f>O12</f>
        <v>Year 5</v>
      </c>
    </row>
    <row r="33" spans="1:15" x14ac:dyDescent="0.25">
      <c r="A33" s="49"/>
      <c r="C33" s="89" t="s">
        <v>78</v>
      </c>
      <c r="D33" s="89"/>
      <c r="E33" s="77" t="str">
        <f>E13</f>
        <v>FY 20_ _</v>
      </c>
      <c r="F33" s="89"/>
      <c r="G33" s="77" t="str">
        <f>G13</f>
        <v>FY 20_ _</v>
      </c>
      <c r="H33" s="89"/>
      <c r="I33" s="46" t="str">
        <f>I13</f>
        <v>FY 20_ _</v>
      </c>
      <c r="J33" s="89"/>
      <c r="K33" s="46" t="str">
        <f>K13</f>
        <v>FY 20_ _</v>
      </c>
      <c r="L33" s="89"/>
      <c r="M33" s="46" t="str">
        <f>M13</f>
        <v>FY 20_ _</v>
      </c>
      <c r="N33" s="89"/>
      <c r="O33" s="47" t="str">
        <f>O13</f>
        <v>FY 20_ _</v>
      </c>
    </row>
    <row r="34" spans="1:15" x14ac:dyDescent="0.25">
      <c r="A34" s="49" t="s">
        <v>79</v>
      </c>
      <c r="B34" s="76" t="s">
        <v>80</v>
      </c>
      <c r="C34" s="80"/>
      <c r="D34" s="196"/>
      <c r="E34" s="52"/>
      <c r="F34" s="1"/>
      <c r="G34" s="82">
        <f>SUM(C34*($G$14+$G$15+$G$16)*$G$23)</f>
        <v>0</v>
      </c>
      <c r="H34" s="1"/>
      <c r="I34" s="52"/>
      <c r="K34" s="52"/>
      <c r="L34" s="1"/>
      <c r="M34" s="52"/>
      <c r="N34" s="1"/>
      <c r="O34" s="53"/>
    </row>
    <row r="35" spans="1:15" x14ac:dyDescent="0.25">
      <c r="A35" s="49" t="s">
        <v>79</v>
      </c>
      <c r="B35" s="76" t="s">
        <v>81</v>
      </c>
      <c r="C35" s="80"/>
      <c r="D35" s="196"/>
      <c r="E35" s="52"/>
      <c r="F35" s="1"/>
      <c r="G35" s="82">
        <f>SUM(C35*($G$14+$G$15+$G$16)*$G$23)</f>
        <v>0</v>
      </c>
      <c r="H35" s="1"/>
      <c r="I35" s="52"/>
      <c r="J35" s="1"/>
      <c r="K35" s="52"/>
      <c r="L35" s="1"/>
      <c r="M35" s="52"/>
      <c r="N35" s="1"/>
      <c r="O35" s="53"/>
    </row>
    <row r="36" spans="1:15" x14ac:dyDescent="0.25">
      <c r="A36" s="49" t="s">
        <v>79</v>
      </c>
      <c r="B36" s="76" t="s">
        <v>82</v>
      </c>
      <c r="C36" s="80"/>
      <c r="D36" s="196"/>
      <c r="E36" s="52"/>
      <c r="F36" s="1"/>
      <c r="G36" s="82">
        <f>SUM(C36*($G$14+$G$15+$G$16)*$G$23)</f>
        <v>0</v>
      </c>
      <c r="H36" s="1"/>
      <c r="I36" s="52"/>
      <c r="J36" s="1"/>
      <c r="K36" s="52"/>
      <c r="L36" s="1"/>
      <c r="M36" s="52"/>
      <c r="N36" s="1"/>
      <c r="O36" s="53"/>
    </row>
    <row r="37" spans="1:15" x14ac:dyDescent="0.25">
      <c r="A37" s="426" t="s">
        <v>69</v>
      </c>
      <c r="B37" s="427"/>
      <c r="C37" s="54"/>
      <c r="D37" s="50"/>
      <c r="E37" s="52"/>
      <c r="F37" s="1"/>
      <c r="G37" s="82">
        <f>SUM(G29*G20)</f>
        <v>0</v>
      </c>
      <c r="H37" s="1"/>
      <c r="I37" s="52"/>
      <c r="J37" s="1"/>
      <c r="K37" s="52"/>
      <c r="L37" s="1"/>
      <c r="M37" s="52"/>
      <c r="N37" s="1"/>
      <c r="O37" s="53"/>
    </row>
    <row r="38" spans="1:15" ht="3" customHeight="1" x14ac:dyDescent="0.25">
      <c r="A38" s="49"/>
      <c r="C38" s="50"/>
      <c r="D38" s="50"/>
      <c r="E38" s="52"/>
      <c r="F38" s="1"/>
      <c r="G38" s="1"/>
      <c r="H38" s="1"/>
      <c r="I38" s="52"/>
      <c r="J38" s="1"/>
      <c r="K38" s="52"/>
      <c r="L38" s="1"/>
      <c r="M38" s="52"/>
      <c r="N38" s="1"/>
      <c r="O38" s="53"/>
    </row>
    <row r="39" spans="1:15" x14ac:dyDescent="0.25">
      <c r="A39" s="74" t="s">
        <v>83</v>
      </c>
      <c r="B39" s="75"/>
      <c r="C39" s="64">
        <f>SUM(C34:C36)</f>
        <v>0</v>
      </c>
      <c r="D39" s="98"/>
      <c r="E39" s="52"/>
      <c r="F39" s="1"/>
      <c r="G39" s="63">
        <f>SUM(G34:G37)</f>
        <v>0</v>
      </c>
      <c r="H39" s="1"/>
      <c r="I39" s="56"/>
      <c r="J39" s="1"/>
      <c r="K39" s="56"/>
      <c r="L39" s="1"/>
      <c r="M39" s="56"/>
      <c r="N39" s="1"/>
      <c r="O39" s="65"/>
    </row>
    <row r="40" spans="1:15" x14ac:dyDescent="0.25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3"/>
    </row>
    <row r="41" spans="1:15" x14ac:dyDescent="0.25">
      <c r="A41" s="49" t="s">
        <v>84</v>
      </c>
      <c r="B41" s="76" t="s">
        <v>80</v>
      </c>
      <c r="C41" s="81"/>
      <c r="D41" s="172"/>
      <c r="E41" s="52"/>
      <c r="F41" s="1"/>
      <c r="G41" s="52"/>
      <c r="H41" s="1"/>
      <c r="I41" s="82">
        <f>SUM(C41*($I$14+$I$15+$I$16)*$I$23)</f>
        <v>0</v>
      </c>
      <c r="J41" s="1"/>
      <c r="K41" s="48"/>
      <c r="L41" s="1"/>
      <c r="M41" s="52"/>
      <c r="N41" s="1"/>
      <c r="O41" s="53"/>
    </row>
    <row r="42" spans="1:15" x14ac:dyDescent="0.25">
      <c r="A42" s="49" t="s">
        <v>84</v>
      </c>
      <c r="B42" s="76" t="s">
        <v>81</v>
      </c>
      <c r="C42" s="81"/>
      <c r="D42" s="172"/>
      <c r="E42" s="52"/>
      <c r="F42" s="1"/>
      <c r="G42" s="52"/>
      <c r="H42" s="1"/>
      <c r="I42" s="82">
        <f>SUM(C42*($I$14+$I$15+$I$16)*$I$23)</f>
        <v>0</v>
      </c>
      <c r="J42" s="1"/>
      <c r="K42" s="48"/>
      <c r="L42" s="1"/>
      <c r="M42" s="52"/>
      <c r="N42" s="1"/>
      <c r="O42" s="53"/>
    </row>
    <row r="43" spans="1:15" x14ac:dyDescent="0.25">
      <c r="A43" s="49" t="s">
        <v>84</v>
      </c>
      <c r="B43" s="76" t="s">
        <v>82</v>
      </c>
      <c r="C43" s="81"/>
      <c r="D43" s="172"/>
      <c r="E43" s="52"/>
      <c r="F43" s="1"/>
      <c r="G43" s="52"/>
      <c r="H43" s="1"/>
      <c r="I43" s="82">
        <f>SUM(C43*($I$14+$I$15+$I$16)*$I$23)</f>
        <v>0</v>
      </c>
      <c r="J43" s="1"/>
      <c r="K43" s="48"/>
      <c r="L43" s="1"/>
      <c r="M43" s="52"/>
      <c r="N43" s="1"/>
      <c r="O43" s="53"/>
    </row>
    <row r="44" spans="1:15" x14ac:dyDescent="0.25">
      <c r="A44" s="49" t="s">
        <v>85</v>
      </c>
      <c r="B44" s="76" t="s">
        <v>80</v>
      </c>
      <c r="C44" s="81"/>
      <c r="D44" s="172"/>
      <c r="E44" s="52"/>
      <c r="F44" s="1"/>
      <c r="G44" s="52"/>
      <c r="H44" s="1"/>
      <c r="I44" s="82">
        <f>SUM(C44*($I$14+$I$15+$I$16)*$I$24)</f>
        <v>0</v>
      </c>
      <c r="J44" s="1"/>
      <c r="K44" s="48"/>
      <c r="L44" s="1"/>
      <c r="M44" s="52"/>
      <c r="N44" s="1"/>
      <c r="O44" s="53"/>
    </row>
    <row r="45" spans="1:15" x14ac:dyDescent="0.25">
      <c r="A45" s="49" t="s">
        <v>85</v>
      </c>
      <c r="B45" s="76" t="s">
        <v>81</v>
      </c>
      <c r="C45" s="81"/>
      <c r="D45" s="172"/>
      <c r="E45" s="52"/>
      <c r="F45" s="1"/>
      <c r="G45" s="52"/>
      <c r="H45" s="1"/>
      <c r="I45" s="82">
        <f>SUM(C45*($I$14+$I$15+$I$16)*$I$24)</f>
        <v>0</v>
      </c>
      <c r="J45" s="1"/>
      <c r="K45" s="48"/>
      <c r="L45" s="1"/>
      <c r="M45" s="52"/>
      <c r="N45" s="1"/>
      <c r="O45" s="53"/>
    </row>
    <row r="46" spans="1:15" x14ac:dyDescent="0.25">
      <c r="A46" s="49" t="s">
        <v>85</v>
      </c>
      <c r="B46" s="76" t="s">
        <v>82</v>
      </c>
      <c r="C46" s="81"/>
      <c r="D46" s="172"/>
      <c r="E46" s="52"/>
      <c r="F46" s="1"/>
      <c r="G46" s="52"/>
      <c r="H46" s="1"/>
      <c r="I46" s="82">
        <f>SUM(C46*($I$14+$I$15+$I$16)*$I$24)</f>
        <v>0</v>
      </c>
      <c r="J46" s="1"/>
      <c r="K46" s="48"/>
      <c r="L46" s="1"/>
      <c r="M46" s="52"/>
      <c r="N46" s="1"/>
      <c r="O46" s="53"/>
    </row>
    <row r="47" spans="1:15" x14ac:dyDescent="0.25">
      <c r="A47" s="426" t="s">
        <v>69</v>
      </c>
      <c r="B47" s="427"/>
      <c r="C47" s="48"/>
      <c r="E47" s="52"/>
      <c r="F47" s="1"/>
      <c r="G47" s="52"/>
      <c r="H47" s="1"/>
      <c r="I47" s="82">
        <f>SUM(I20*I29)</f>
        <v>0</v>
      </c>
      <c r="J47" s="1"/>
      <c r="K47" s="55"/>
      <c r="L47" s="1"/>
      <c r="M47" s="52"/>
      <c r="N47" s="1"/>
      <c r="O47" s="53"/>
    </row>
    <row r="48" spans="1:15" ht="3" customHeight="1" x14ac:dyDescent="0.25">
      <c r="A48" s="49"/>
      <c r="C48" s="50"/>
      <c r="D48" s="50"/>
      <c r="E48" s="52"/>
      <c r="F48" s="1"/>
      <c r="G48" s="52"/>
      <c r="H48" s="1"/>
      <c r="I48" s="1"/>
      <c r="J48" s="1"/>
      <c r="K48" s="52"/>
      <c r="L48" s="1"/>
      <c r="M48" s="52"/>
      <c r="N48" s="1"/>
      <c r="O48" s="53"/>
    </row>
    <row r="49" spans="1:15" x14ac:dyDescent="0.25">
      <c r="A49" s="74" t="s">
        <v>83</v>
      </c>
      <c r="B49" s="75"/>
      <c r="C49" s="64">
        <f>SUM(C41:C46)</f>
        <v>0</v>
      </c>
      <c r="D49" s="98"/>
      <c r="E49" s="57"/>
      <c r="F49" s="1"/>
      <c r="G49" s="57"/>
      <c r="H49" s="1"/>
      <c r="I49" s="64">
        <f>SUM(I41:I47)</f>
        <v>0</v>
      </c>
      <c r="J49" s="1"/>
      <c r="K49" s="57"/>
      <c r="L49" s="1"/>
      <c r="M49" s="57"/>
      <c r="N49" s="1"/>
      <c r="O49" s="66"/>
    </row>
    <row r="50" spans="1:15" x14ac:dyDescent="0.25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3"/>
    </row>
    <row r="51" spans="1:15" x14ac:dyDescent="0.25">
      <c r="A51" s="49" t="s">
        <v>84</v>
      </c>
      <c r="B51" s="76" t="s">
        <v>80</v>
      </c>
      <c r="C51" s="83"/>
      <c r="D51" s="197"/>
      <c r="E51" s="59"/>
      <c r="F51" s="58"/>
      <c r="G51" s="59"/>
      <c r="H51" s="58"/>
      <c r="I51" s="59"/>
      <c r="J51" s="58"/>
      <c r="K51" s="82">
        <f>SUM(C51*($K$14+$K$15+$K$16)*$K$23)</f>
        <v>0</v>
      </c>
      <c r="L51" s="58"/>
      <c r="M51" s="59"/>
      <c r="N51" s="1"/>
      <c r="O51" s="61"/>
    </row>
    <row r="52" spans="1:15" x14ac:dyDescent="0.25">
      <c r="A52" s="49" t="s">
        <v>84</v>
      </c>
      <c r="B52" s="76" t="s">
        <v>81</v>
      </c>
      <c r="C52" s="83"/>
      <c r="D52" s="197"/>
      <c r="E52" s="59"/>
      <c r="F52" s="58"/>
      <c r="G52" s="59"/>
      <c r="H52" s="58"/>
      <c r="I52" s="59"/>
      <c r="J52" s="58"/>
      <c r="K52" s="82">
        <f>SUM(C52*($K$14+$K$15+$K$16)*$K$23)</f>
        <v>0</v>
      </c>
      <c r="L52" s="58"/>
      <c r="M52" s="59"/>
      <c r="N52" s="1"/>
      <c r="O52" s="61"/>
    </row>
    <row r="53" spans="1:15" x14ac:dyDescent="0.25">
      <c r="A53" s="49" t="s">
        <v>84</v>
      </c>
      <c r="B53" s="76" t="s">
        <v>82</v>
      </c>
      <c r="C53" s="83"/>
      <c r="D53" s="197"/>
      <c r="E53" s="59"/>
      <c r="F53" s="58"/>
      <c r="G53" s="59"/>
      <c r="H53" s="58"/>
      <c r="I53" s="59"/>
      <c r="J53" s="58"/>
      <c r="K53" s="82">
        <f>SUM(C53*($K$14+$K$15+$K$16)*$K$23)</f>
        <v>0</v>
      </c>
      <c r="L53" s="58"/>
      <c r="M53" s="59"/>
      <c r="N53" s="1"/>
      <c r="O53" s="61"/>
    </row>
    <row r="54" spans="1:15" x14ac:dyDescent="0.25">
      <c r="A54" s="49" t="s">
        <v>85</v>
      </c>
      <c r="B54" s="76" t="s">
        <v>80</v>
      </c>
      <c r="C54" s="81"/>
      <c r="D54" s="172"/>
      <c r="E54" s="52"/>
      <c r="F54" s="1"/>
      <c r="G54" s="52"/>
      <c r="H54" s="1"/>
      <c r="I54" s="52"/>
      <c r="J54" s="1"/>
      <c r="K54" s="82">
        <f>SUM(C54*($K$14+$K$15+$K$16)*$K$24)</f>
        <v>0</v>
      </c>
      <c r="L54" s="1"/>
      <c r="M54" s="52"/>
      <c r="N54" s="1"/>
      <c r="O54" s="53"/>
    </row>
    <row r="55" spans="1:15" x14ac:dyDescent="0.25">
      <c r="A55" s="49" t="s">
        <v>85</v>
      </c>
      <c r="B55" s="76" t="s">
        <v>81</v>
      </c>
      <c r="C55" s="81"/>
      <c r="D55" s="172"/>
      <c r="E55" s="52"/>
      <c r="F55" s="1"/>
      <c r="G55" s="52"/>
      <c r="H55" s="1"/>
      <c r="I55" s="52"/>
      <c r="J55" s="1"/>
      <c r="K55" s="82">
        <f>SUM(C55*($K$14+$K$15+$K$16)*$K$24)</f>
        <v>0</v>
      </c>
      <c r="L55" s="1"/>
      <c r="M55" s="52"/>
      <c r="N55" s="1"/>
      <c r="O55" s="53"/>
    </row>
    <row r="56" spans="1:15" x14ac:dyDescent="0.25">
      <c r="A56" s="49" t="s">
        <v>85</v>
      </c>
      <c r="B56" s="76" t="s">
        <v>82</v>
      </c>
      <c r="C56" s="81"/>
      <c r="D56" s="172"/>
      <c r="E56" s="52"/>
      <c r="F56" s="1"/>
      <c r="G56" s="52"/>
      <c r="H56" s="1"/>
      <c r="I56" s="52"/>
      <c r="J56" s="1"/>
      <c r="K56" s="82">
        <f>SUM(C56*($K$14+$K$15+$K$16)*$K$24)</f>
        <v>0</v>
      </c>
      <c r="L56" s="1"/>
      <c r="M56" s="52"/>
      <c r="N56" s="1"/>
      <c r="O56" s="53"/>
    </row>
    <row r="57" spans="1:15" x14ac:dyDescent="0.25">
      <c r="A57" s="49" t="s">
        <v>86</v>
      </c>
      <c r="B57" s="76" t="s">
        <v>80</v>
      </c>
      <c r="C57" s="81"/>
      <c r="D57" s="172"/>
      <c r="E57" s="52"/>
      <c r="F57" s="1"/>
      <c r="G57" s="52"/>
      <c r="H57" s="1"/>
      <c r="I57" s="52"/>
      <c r="J57" s="1"/>
      <c r="K57" s="82">
        <f>SUM(C57*($K$14+$K$15+$K$16)*$K$25)</f>
        <v>0</v>
      </c>
      <c r="L57" s="1"/>
      <c r="M57" s="52"/>
      <c r="N57" s="1"/>
      <c r="O57" s="53"/>
    </row>
    <row r="58" spans="1:15" x14ac:dyDescent="0.25">
      <c r="A58" s="49" t="s">
        <v>86</v>
      </c>
      <c r="B58" s="76" t="s">
        <v>81</v>
      </c>
      <c r="C58" s="81"/>
      <c r="D58" s="172"/>
      <c r="E58" s="52"/>
      <c r="F58" s="1"/>
      <c r="G58" s="52"/>
      <c r="H58" s="1"/>
      <c r="I58" s="52"/>
      <c r="J58" s="1"/>
      <c r="K58" s="82">
        <f>SUM(C58*($K$14+$K$15+$K$16)*$K$25)</f>
        <v>0</v>
      </c>
      <c r="L58" s="1"/>
      <c r="M58" s="52"/>
      <c r="N58" s="1"/>
      <c r="O58" s="53"/>
    </row>
    <row r="59" spans="1:15" x14ac:dyDescent="0.25">
      <c r="A59" s="49" t="s">
        <v>86</v>
      </c>
      <c r="B59" s="76" t="s">
        <v>82</v>
      </c>
      <c r="C59" s="81"/>
      <c r="D59" s="172"/>
      <c r="E59" s="52"/>
      <c r="F59" s="1"/>
      <c r="G59" s="52"/>
      <c r="H59" s="1"/>
      <c r="I59" s="52"/>
      <c r="J59" s="1"/>
      <c r="K59" s="82">
        <f>SUM(C59*($K$14+$K$15+$K$16)*$K$25)</f>
        <v>0</v>
      </c>
      <c r="L59" s="1"/>
      <c r="M59" s="52"/>
      <c r="N59" s="1"/>
      <c r="O59" s="53"/>
    </row>
    <row r="60" spans="1:15" x14ac:dyDescent="0.25">
      <c r="A60" s="426" t="s">
        <v>69</v>
      </c>
      <c r="B60" s="427"/>
      <c r="C60" s="48"/>
      <c r="E60" s="52"/>
      <c r="F60" s="1"/>
      <c r="G60" s="52"/>
      <c r="H60" s="1"/>
      <c r="I60" s="52"/>
      <c r="J60" s="1"/>
      <c r="K60" s="82">
        <f>SUM(K20*K29)</f>
        <v>0</v>
      </c>
      <c r="L60" s="1"/>
      <c r="M60" s="60"/>
      <c r="N60" s="1"/>
      <c r="O60" s="53"/>
    </row>
    <row r="61" spans="1:15" ht="3" customHeight="1" x14ac:dyDescent="0.25">
      <c r="A61" s="49"/>
      <c r="C61" s="50"/>
      <c r="D61" s="50"/>
      <c r="E61" s="52"/>
      <c r="F61" s="1"/>
      <c r="G61" s="52"/>
      <c r="H61" s="1"/>
      <c r="I61" s="52"/>
      <c r="J61" s="1"/>
      <c r="K61" s="1"/>
      <c r="L61" s="1"/>
      <c r="M61" s="52"/>
      <c r="N61" s="1"/>
      <c r="O61" s="53"/>
    </row>
    <row r="62" spans="1:15" x14ac:dyDescent="0.25">
      <c r="A62" s="74" t="s">
        <v>83</v>
      </c>
      <c r="B62" s="75"/>
      <c r="C62" s="64">
        <f>SUM(C51:C59)</f>
        <v>0</v>
      </c>
      <c r="D62" s="98"/>
      <c r="E62" s="52"/>
      <c r="F62" s="2"/>
      <c r="G62" s="52"/>
      <c r="H62" s="2"/>
      <c r="I62" s="52"/>
      <c r="J62" s="1"/>
      <c r="K62" s="64">
        <f>SUM(K51:K60)</f>
        <v>0</v>
      </c>
      <c r="L62" s="1"/>
      <c r="M62" s="60"/>
      <c r="N62" s="1"/>
      <c r="O62" s="53"/>
    </row>
    <row r="63" spans="1:15" x14ac:dyDescent="0.25">
      <c r="A63" s="431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3"/>
    </row>
    <row r="64" spans="1:15" x14ac:dyDescent="0.25">
      <c r="A64" s="49" t="s">
        <v>85</v>
      </c>
      <c r="B64" s="76" t="s">
        <v>80</v>
      </c>
      <c r="C64" s="81"/>
      <c r="D64" s="172"/>
      <c r="E64" s="52"/>
      <c r="F64" s="1"/>
      <c r="G64" s="52"/>
      <c r="H64" s="1"/>
      <c r="I64" s="52"/>
      <c r="J64" s="1"/>
      <c r="K64" s="52"/>
      <c r="L64" s="1"/>
      <c r="M64" s="82">
        <f>SUM(C64*($M$14+$M$15+$M$16)*$M$24)</f>
        <v>0</v>
      </c>
      <c r="N64" s="1"/>
      <c r="O64" s="61"/>
    </row>
    <row r="65" spans="1:15" x14ac:dyDescent="0.25">
      <c r="A65" s="49" t="s">
        <v>85</v>
      </c>
      <c r="B65" s="76" t="s">
        <v>81</v>
      </c>
      <c r="C65" s="81"/>
      <c r="D65" s="172"/>
      <c r="E65" s="52"/>
      <c r="F65" s="1"/>
      <c r="G65" s="52"/>
      <c r="H65" s="1"/>
      <c r="I65" s="52"/>
      <c r="J65" s="1"/>
      <c r="K65" s="52"/>
      <c r="L65" s="1"/>
      <c r="M65" s="82">
        <f>SUM(C65*($M$14+$M$15+$M$16)*$M$24)</f>
        <v>0</v>
      </c>
      <c r="N65" s="1"/>
      <c r="O65" s="61"/>
    </row>
    <row r="66" spans="1:15" x14ac:dyDescent="0.25">
      <c r="A66" s="49" t="s">
        <v>85</v>
      </c>
      <c r="B66" s="76" t="s">
        <v>82</v>
      </c>
      <c r="C66" s="81"/>
      <c r="D66" s="172"/>
      <c r="E66" s="52"/>
      <c r="F66" s="1"/>
      <c r="G66" s="52"/>
      <c r="H66" s="1"/>
      <c r="I66" s="52"/>
      <c r="J66" s="1"/>
      <c r="K66" s="52"/>
      <c r="L66" s="1"/>
      <c r="M66" s="82">
        <f>SUM(C66*($M$14+$M$15+$M$16)*$M$24)</f>
        <v>0</v>
      </c>
      <c r="N66" s="1"/>
      <c r="O66" s="61"/>
    </row>
    <row r="67" spans="1:15" x14ac:dyDescent="0.25">
      <c r="A67" s="49" t="s">
        <v>86</v>
      </c>
      <c r="B67" s="76" t="s">
        <v>80</v>
      </c>
      <c r="C67" s="81"/>
      <c r="D67" s="172"/>
      <c r="E67" s="52"/>
      <c r="F67" s="1"/>
      <c r="G67" s="52"/>
      <c r="H67" s="1"/>
      <c r="I67" s="52"/>
      <c r="J67" s="1"/>
      <c r="K67" s="52"/>
      <c r="L67" s="1"/>
      <c r="M67" s="82">
        <f>SUM(C67*($M$14+$M$15+$M$16)*$M$25)</f>
        <v>0</v>
      </c>
      <c r="N67" s="1"/>
      <c r="O67" s="53"/>
    </row>
    <row r="68" spans="1:15" x14ac:dyDescent="0.25">
      <c r="A68" s="49" t="s">
        <v>86</v>
      </c>
      <c r="B68" s="76" t="s">
        <v>81</v>
      </c>
      <c r="C68" s="81"/>
      <c r="D68" s="172"/>
      <c r="E68" s="52"/>
      <c r="F68" s="1"/>
      <c r="G68" s="52"/>
      <c r="H68" s="1"/>
      <c r="I68" s="52"/>
      <c r="J68" s="1"/>
      <c r="K68" s="52"/>
      <c r="L68" s="1"/>
      <c r="M68" s="82">
        <f>SUM(C68*($M$14+$M$15+$M$16)*$M$25)</f>
        <v>0</v>
      </c>
      <c r="N68" s="1"/>
      <c r="O68" s="53"/>
    </row>
    <row r="69" spans="1:15" x14ac:dyDescent="0.25">
      <c r="A69" s="49" t="s">
        <v>86</v>
      </c>
      <c r="B69" s="76" t="s">
        <v>82</v>
      </c>
      <c r="C69" s="81"/>
      <c r="D69" s="172"/>
      <c r="E69" s="52"/>
      <c r="F69" s="1"/>
      <c r="G69" s="52"/>
      <c r="H69" s="1"/>
      <c r="I69" s="52"/>
      <c r="J69" s="1"/>
      <c r="K69" s="52"/>
      <c r="L69" s="1"/>
      <c r="M69" s="82">
        <f>SUM(C69*($M$14+$M$15+$M$16)*$M$25)</f>
        <v>0</v>
      </c>
      <c r="N69" s="1"/>
      <c r="O69" s="53"/>
    </row>
    <row r="70" spans="1:15" x14ac:dyDescent="0.25">
      <c r="A70" s="49" t="s">
        <v>87</v>
      </c>
      <c r="B70" s="76" t="s">
        <v>80</v>
      </c>
      <c r="C70" s="81"/>
      <c r="D70" s="172"/>
      <c r="E70" s="52"/>
      <c r="F70" s="1"/>
      <c r="G70" s="52"/>
      <c r="H70" s="1"/>
      <c r="I70" s="52"/>
      <c r="J70" s="1"/>
      <c r="K70" s="52"/>
      <c r="L70" s="1"/>
      <c r="M70" s="82">
        <f>SUM(C70*($M$14+$M$15+$M$16)*$M$26)</f>
        <v>0</v>
      </c>
      <c r="N70" s="1"/>
      <c r="O70" s="53"/>
    </row>
    <row r="71" spans="1:15" x14ac:dyDescent="0.25">
      <c r="A71" s="49" t="s">
        <v>87</v>
      </c>
      <c r="B71" s="76" t="s">
        <v>81</v>
      </c>
      <c r="C71" s="81"/>
      <c r="D71" s="172"/>
      <c r="E71" s="52"/>
      <c r="F71" s="1"/>
      <c r="G71" s="52"/>
      <c r="H71" s="1"/>
      <c r="I71" s="52"/>
      <c r="J71" s="1"/>
      <c r="K71" s="52"/>
      <c r="L71" s="1"/>
      <c r="M71" s="82">
        <f>SUM(C71*($M$14+$M$15+$M$16)*$M$26)</f>
        <v>0</v>
      </c>
      <c r="N71" s="1"/>
      <c r="O71" s="53"/>
    </row>
    <row r="72" spans="1:15" x14ac:dyDescent="0.25">
      <c r="A72" s="49" t="s">
        <v>87</v>
      </c>
      <c r="B72" s="76" t="s">
        <v>82</v>
      </c>
      <c r="C72" s="81"/>
      <c r="D72" s="172"/>
      <c r="E72" s="52"/>
      <c r="F72" s="1"/>
      <c r="G72" s="52"/>
      <c r="H72" s="1"/>
      <c r="I72" s="52"/>
      <c r="J72" s="1"/>
      <c r="K72" s="52"/>
      <c r="L72" s="1"/>
      <c r="M72" s="82">
        <f>SUM(C72*($M$14+$M$15+$M$16)*$M$26)</f>
        <v>0</v>
      </c>
      <c r="N72" s="1"/>
      <c r="O72" s="53"/>
    </row>
    <row r="73" spans="1:15" x14ac:dyDescent="0.25">
      <c r="A73" s="426" t="s">
        <v>69</v>
      </c>
      <c r="B73" s="427"/>
      <c r="C73" s="48"/>
      <c r="E73" s="52"/>
      <c r="F73" s="1"/>
      <c r="G73" s="52"/>
      <c r="H73" s="1"/>
      <c r="I73" s="52"/>
      <c r="J73" s="1"/>
      <c r="K73" s="52"/>
      <c r="L73" s="1"/>
      <c r="M73" s="82">
        <f>SUM(M20*M27)</f>
        <v>0</v>
      </c>
      <c r="N73" s="1"/>
      <c r="O73" s="53"/>
    </row>
    <row r="74" spans="1:15" ht="3" customHeight="1" x14ac:dyDescent="0.25">
      <c r="A74" s="49"/>
      <c r="C74" s="50"/>
      <c r="D74" s="50"/>
      <c r="E74" s="1"/>
      <c r="F74" s="1"/>
      <c r="G74" s="1"/>
      <c r="H74" s="1"/>
      <c r="I74" s="1"/>
      <c r="J74" s="1"/>
      <c r="K74" s="1"/>
      <c r="L74" s="1"/>
      <c r="M74" s="1"/>
      <c r="N74" s="1"/>
      <c r="O74" s="62"/>
    </row>
    <row r="75" spans="1:15" x14ac:dyDescent="0.25">
      <c r="A75" s="74" t="s">
        <v>83</v>
      </c>
      <c r="B75" s="75"/>
      <c r="C75" s="64">
        <f>SUM(C64:C72)</f>
        <v>0</v>
      </c>
      <c r="D75" s="98"/>
      <c r="E75" s="3"/>
      <c r="F75" s="3"/>
      <c r="G75" s="3"/>
      <c r="H75" s="3"/>
      <c r="I75" s="3"/>
      <c r="J75" s="3"/>
      <c r="K75" s="3"/>
      <c r="L75" s="3"/>
      <c r="M75" s="64">
        <f>SUM(M64:M73)</f>
        <v>0</v>
      </c>
      <c r="N75" s="3"/>
      <c r="O75" s="4"/>
    </row>
    <row r="76" spans="1:15" x14ac:dyDescent="0.25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3"/>
    </row>
    <row r="77" spans="1:15" x14ac:dyDescent="0.25">
      <c r="A77" s="49" t="s">
        <v>86</v>
      </c>
      <c r="B77" s="76" t="s">
        <v>80</v>
      </c>
      <c r="C77" s="81"/>
      <c r="D77" s="172"/>
      <c r="E77" s="52"/>
      <c r="F77" s="1"/>
      <c r="G77" s="52"/>
      <c r="H77" s="1"/>
      <c r="I77" s="52"/>
      <c r="J77" s="1"/>
      <c r="K77" s="52"/>
      <c r="L77" s="1"/>
      <c r="M77" s="52"/>
      <c r="N77" s="1"/>
      <c r="O77" s="85">
        <f>SUM(C77*($O$14+$O$15+$O$16)*$O$25)</f>
        <v>0</v>
      </c>
    </row>
    <row r="78" spans="1:15" x14ac:dyDescent="0.25">
      <c r="A78" s="49" t="s">
        <v>86</v>
      </c>
      <c r="B78" s="76" t="s">
        <v>81</v>
      </c>
      <c r="C78" s="81"/>
      <c r="D78" s="172"/>
      <c r="E78" s="52"/>
      <c r="F78" s="1"/>
      <c r="G78" s="52"/>
      <c r="H78" s="1"/>
      <c r="I78" s="52"/>
      <c r="J78" s="1"/>
      <c r="K78" s="52"/>
      <c r="L78" s="1"/>
      <c r="M78" s="52"/>
      <c r="N78" s="1"/>
      <c r="O78" s="85">
        <f>SUM(C78*($O$14+$O$15+$O$16)*$O$25)</f>
        <v>0</v>
      </c>
    </row>
    <row r="79" spans="1:15" x14ac:dyDescent="0.25">
      <c r="A79" s="49" t="s">
        <v>86</v>
      </c>
      <c r="B79" s="76" t="s">
        <v>82</v>
      </c>
      <c r="C79" s="81"/>
      <c r="D79" s="172"/>
      <c r="E79" s="52"/>
      <c r="F79" s="1"/>
      <c r="G79" s="52"/>
      <c r="H79" s="1"/>
      <c r="I79" s="52"/>
      <c r="J79" s="1"/>
      <c r="K79" s="52"/>
      <c r="L79" s="1"/>
      <c r="M79" s="52"/>
      <c r="N79" s="1"/>
      <c r="O79" s="85">
        <f>SUM(C79*($O$14+$O$15+$O$16)*$O$25)</f>
        <v>0</v>
      </c>
    </row>
    <row r="80" spans="1:15" x14ac:dyDescent="0.25">
      <c r="A80" s="49" t="s">
        <v>87</v>
      </c>
      <c r="B80" s="76" t="s">
        <v>80</v>
      </c>
      <c r="C80" s="81"/>
      <c r="D80" s="172"/>
      <c r="E80" s="52"/>
      <c r="F80" s="1"/>
      <c r="G80" s="52"/>
      <c r="H80" s="1"/>
      <c r="I80" s="52"/>
      <c r="J80" s="1"/>
      <c r="K80" s="52"/>
      <c r="L80" s="1"/>
      <c r="M80" s="52"/>
      <c r="N80" s="1"/>
      <c r="O80" s="85">
        <f>SUM(C80*($O$14+$O$15+$O$16)*$O$26)</f>
        <v>0</v>
      </c>
    </row>
    <row r="81" spans="1:15" x14ac:dyDescent="0.25">
      <c r="A81" s="49" t="s">
        <v>87</v>
      </c>
      <c r="B81" s="76" t="s">
        <v>81</v>
      </c>
      <c r="C81" s="81"/>
      <c r="D81" s="172"/>
      <c r="E81" s="52"/>
      <c r="F81" s="1"/>
      <c r="G81" s="52"/>
      <c r="H81" s="1"/>
      <c r="I81" s="52"/>
      <c r="J81" s="1"/>
      <c r="K81" s="52"/>
      <c r="L81" s="1"/>
      <c r="M81" s="52"/>
      <c r="N81" s="1"/>
      <c r="O81" s="85">
        <f>SUM(C81*($O$14+$O$15+$O$16)*$O$26)</f>
        <v>0</v>
      </c>
    </row>
    <row r="82" spans="1:15" x14ac:dyDescent="0.25">
      <c r="A82" s="49" t="s">
        <v>87</v>
      </c>
      <c r="B82" s="76" t="s">
        <v>82</v>
      </c>
      <c r="C82" s="81"/>
      <c r="D82" s="172"/>
      <c r="E82" s="52"/>
      <c r="F82" s="1"/>
      <c r="G82" s="52"/>
      <c r="H82" s="1"/>
      <c r="I82" s="52"/>
      <c r="J82" s="1"/>
      <c r="K82" s="52"/>
      <c r="L82" s="1"/>
      <c r="M82" s="52"/>
      <c r="N82" s="1"/>
      <c r="O82" s="85">
        <f>SUM(C82*($O$14+$O$15+$O$16)*$O$26)</f>
        <v>0</v>
      </c>
    </row>
    <row r="83" spans="1:15" x14ac:dyDescent="0.25">
      <c r="A83" s="49" t="s">
        <v>88</v>
      </c>
      <c r="B83" s="76" t="s">
        <v>80</v>
      </c>
      <c r="C83" s="81"/>
      <c r="D83" s="172"/>
      <c r="E83" s="52"/>
      <c r="F83" s="1"/>
      <c r="G83" s="52"/>
      <c r="H83" s="1"/>
      <c r="I83" s="52"/>
      <c r="J83" s="1"/>
      <c r="K83" s="52"/>
      <c r="L83" s="1"/>
      <c r="M83" s="52"/>
      <c r="N83" s="1"/>
      <c r="O83" s="85">
        <f>SUM(C83*($O$14+$O$15+$O$16)*$O$27)</f>
        <v>0</v>
      </c>
    </row>
    <row r="84" spans="1:15" x14ac:dyDescent="0.25">
      <c r="A84" s="49" t="s">
        <v>88</v>
      </c>
      <c r="B84" s="76" t="s">
        <v>81</v>
      </c>
      <c r="C84" s="81"/>
      <c r="D84" s="172"/>
      <c r="E84" s="52"/>
      <c r="F84" s="1"/>
      <c r="G84" s="52"/>
      <c r="H84" s="1"/>
      <c r="I84" s="52"/>
      <c r="J84" s="1"/>
      <c r="K84" s="52"/>
      <c r="L84" s="1"/>
      <c r="M84" s="52"/>
      <c r="N84" s="1"/>
      <c r="O84" s="85">
        <f>SUM(C84*($O$14+$O$15+$O$16)*$O$27)</f>
        <v>0</v>
      </c>
    </row>
    <row r="85" spans="1:15" x14ac:dyDescent="0.25">
      <c r="A85" s="49" t="s">
        <v>88</v>
      </c>
      <c r="B85" s="76" t="s">
        <v>82</v>
      </c>
      <c r="C85" s="81"/>
      <c r="D85" s="172"/>
      <c r="E85" s="52"/>
      <c r="F85" s="1"/>
      <c r="G85" s="52"/>
      <c r="H85" s="1"/>
      <c r="I85" s="52"/>
      <c r="J85" s="1"/>
      <c r="K85" s="52"/>
      <c r="L85" s="1"/>
      <c r="M85" s="52"/>
      <c r="N85" s="1"/>
      <c r="O85" s="85">
        <f>SUM(C85*($O$14+$O$15+$O$16)*$O$27)</f>
        <v>0</v>
      </c>
    </row>
    <row r="86" spans="1:15" x14ac:dyDescent="0.25">
      <c r="A86" s="426" t="s">
        <v>69</v>
      </c>
      <c r="B86" s="427"/>
      <c r="C86" s="48"/>
      <c r="E86" s="52"/>
      <c r="F86" s="1"/>
      <c r="G86" s="52"/>
      <c r="H86" s="1"/>
      <c r="I86" s="52"/>
      <c r="J86" s="1"/>
      <c r="K86" s="52"/>
      <c r="L86" s="1"/>
      <c r="M86" s="52"/>
      <c r="N86" s="1"/>
      <c r="O86" s="85">
        <f>SUM(O20*O29)</f>
        <v>0</v>
      </c>
    </row>
    <row r="87" spans="1:15" ht="3" customHeight="1" x14ac:dyDescent="0.25">
      <c r="A87" s="49"/>
      <c r="C87" s="50"/>
      <c r="D87" s="50"/>
      <c r="E87" s="1"/>
      <c r="F87" s="1"/>
      <c r="G87" s="1"/>
      <c r="H87" s="1"/>
      <c r="I87" s="1"/>
      <c r="J87" s="1"/>
      <c r="K87" s="1"/>
      <c r="L87" s="1"/>
      <c r="M87" s="1"/>
      <c r="N87" s="1"/>
      <c r="O87" s="62"/>
    </row>
    <row r="88" spans="1:15" x14ac:dyDescent="0.25">
      <c r="A88" s="74" t="s">
        <v>83</v>
      </c>
      <c r="B88" s="75"/>
      <c r="C88" s="64">
        <f>SUM(C77:C85)</f>
        <v>0</v>
      </c>
      <c r="D88" s="98"/>
      <c r="E88" s="1"/>
      <c r="F88" s="1"/>
      <c r="G88" s="1"/>
      <c r="H88" s="1"/>
      <c r="I88" s="1"/>
      <c r="J88" s="1"/>
      <c r="K88" s="1"/>
      <c r="L88" s="1"/>
      <c r="M88" s="1"/>
      <c r="N88" s="3"/>
      <c r="O88" s="67">
        <f>SUM(O77:O86)</f>
        <v>0</v>
      </c>
    </row>
    <row r="89" spans="1:15" ht="15.75" thickBot="1" x14ac:dyDescent="0.3">
      <c r="A89" s="49"/>
      <c r="E89" s="1"/>
      <c r="F89" s="1"/>
      <c r="G89" s="1"/>
      <c r="H89" s="1"/>
      <c r="I89" s="1"/>
      <c r="J89" s="1"/>
      <c r="K89" s="1"/>
      <c r="L89" s="1"/>
      <c r="M89" s="1"/>
      <c r="N89" s="1"/>
      <c r="O89" s="62"/>
    </row>
    <row r="90" spans="1:15" ht="15.75" thickBot="1" x14ac:dyDescent="0.3">
      <c r="A90" s="326" t="s">
        <v>89</v>
      </c>
      <c r="B90" s="327"/>
      <c r="C90" s="327"/>
      <c r="D90" s="328"/>
      <c r="E90" s="340"/>
      <c r="F90" s="329"/>
      <c r="G90" s="340"/>
      <c r="H90" s="329"/>
      <c r="I90" s="340"/>
      <c r="J90" s="329"/>
      <c r="K90" s="340"/>
      <c r="L90" s="329"/>
      <c r="M90" s="340"/>
      <c r="N90" s="329"/>
      <c r="O90" s="341"/>
    </row>
    <row r="91" spans="1:15" ht="7.5" customHeight="1" thickTop="1" thickBot="1" x14ac:dyDescent="0.3">
      <c r="A91" s="117"/>
      <c r="B91" s="330"/>
      <c r="C91" s="330"/>
      <c r="D91" s="330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116"/>
    </row>
    <row r="92" spans="1:15" ht="16.5" customHeight="1" thickTop="1" thickBot="1" x14ac:dyDescent="0.3">
      <c r="A92" s="332" t="s">
        <v>218</v>
      </c>
      <c r="B92" s="224"/>
      <c r="C92" s="224"/>
      <c r="D92" s="68"/>
      <c r="E92" s="70">
        <f>E15</f>
        <v>0</v>
      </c>
      <c r="F92" s="69"/>
      <c r="G92" s="70">
        <f>G15</f>
        <v>0</v>
      </c>
      <c r="H92" s="69"/>
      <c r="I92" s="70">
        <f>I15</f>
        <v>0</v>
      </c>
      <c r="J92" s="69"/>
      <c r="K92" s="70">
        <f>K15</f>
        <v>0</v>
      </c>
      <c r="L92" s="69"/>
      <c r="M92" s="70">
        <f>M15</f>
        <v>0</v>
      </c>
      <c r="N92" s="69"/>
      <c r="O92" s="333">
        <f>O15</f>
        <v>0</v>
      </c>
    </row>
    <row r="93" spans="1:15" ht="6.75" customHeight="1" thickTop="1" thickBot="1" x14ac:dyDescent="0.3">
      <c r="A93" s="117"/>
      <c r="B93" s="330"/>
      <c r="C93" s="330"/>
      <c r="D93" s="330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116"/>
    </row>
    <row r="94" spans="1:15" ht="16.5" thickTop="1" thickBot="1" x14ac:dyDescent="0.3">
      <c r="A94" s="334" t="s">
        <v>90</v>
      </c>
      <c r="B94" s="335"/>
      <c r="C94" s="335"/>
      <c r="D94" s="173"/>
      <c r="E94" s="151">
        <f>SUM(E39,E90)-E92</f>
        <v>0</v>
      </c>
      <c r="F94" s="152"/>
      <c r="G94" s="151">
        <f>SUM(G39,G90)-G92</f>
        <v>0</v>
      </c>
      <c r="H94" s="152"/>
      <c r="I94" s="151">
        <f>SUM(I49,I90)-I92</f>
        <v>0</v>
      </c>
      <c r="J94" s="152"/>
      <c r="K94" s="151">
        <f>SUM(K62,K90)-K92</f>
        <v>0</v>
      </c>
      <c r="L94" s="152"/>
      <c r="M94" s="151">
        <f>SUM(M75,M90)-M92</f>
        <v>0</v>
      </c>
      <c r="N94" s="152"/>
      <c r="O94" s="153">
        <f>SUM(O88,O90)-O92</f>
        <v>0</v>
      </c>
    </row>
    <row r="95" spans="1:15" ht="15.75" thickBot="1" x14ac:dyDescent="0.3">
      <c r="A95" s="428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30"/>
    </row>
    <row r="96" spans="1:15" ht="27.75" thickTop="1" thickBot="1" x14ac:dyDescent="0.45">
      <c r="A96" s="416" t="s">
        <v>91</v>
      </c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8"/>
    </row>
    <row r="97" spans="1:15" ht="6.75" customHeight="1" thickBot="1" x14ac:dyDescent="0.3">
      <c r="A97" s="163"/>
      <c r="B97" s="164"/>
      <c r="C97" s="164"/>
      <c r="D97" s="164"/>
      <c r="E97" s="165"/>
      <c r="F97" s="166"/>
      <c r="G97" s="165"/>
      <c r="H97" s="166"/>
      <c r="I97" s="165"/>
      <c r="J97" s="166"/>
      <c r="K97" s="165"/>
      <c r="L97" s="166"/>
      <c r="M97" s="165"/>
      <c r="N97" s="166"/>
      <c r="O97" s="167"/>
    </row>
    <row r="98" spans="1:15" ht="19.5" thickBot="1" x14ac:dyDescent="0.35">
      <c r="A98" s="419" t="s">
        <v>92</v>
      </c>
      <c r="B98" s="420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1"/>
    </row>
    <row r="99" spans="1:15" x14ac:dyDescent="0.25">
      <c r="A99" s="422"/>
      <c r="B99" s="354"/>
      <c r="C99" s="423" t="s">
        <v>93</v>
      </c>
      <c r="D99" s="143"/>
      <c r="E99" s="77" t="str">
        <f>E12</f>
        <v>Initial Investment</v>
      </c>
      <c r="F99" s="89"/>
      <c r="G99" s="77" t="str">
        <f>G12</f>
        <v>Year 1</v>
      </c>
      <c r="H99" s="89"/>
      <c r="I99" s="77" t="str">
        <f>I12</f>
        <v>Year 2</v>
      </c>
      <c r="J99" s="89"/>
      <c r="K99" s="77" t="str">
        <f>K12</f>
        <v>Year 3</v>
      </c>
      <c r="L99" s="89"/>
      <c r="M99" s="77" t="str">
        <f>M12</f>
        <v>Year 4</v>
      </c>
      <c r="N99" s="89"/>
      <c r="O99" s="77" t="str">
        <f>O12</f>
        <v>Year 5</v>
      </c>
    </row>
    <row r="100" spans="1:15" x14ac:dyDescent="0.25">
      <c r="A100" s="422"/>
      <c r="B100" s="354"/>
      <c r="C100" s="354"/>
      <c r="D100" s="143"/>
      <c r="E100" s="46" t="str">
        <f>E33</f>
        <v>FY 20_ _</v>
      </c>
      <c r="F100" s="89"/>
      <c r="G100" s="46" t="str">
        <f>G33</f>
        <v>FY 20_ _</v>
      </c>
      <c r="H100" s="89"/>
      <c r="I100" s="46" t="str">
        <f>I33</f>
        <v>FY 20_ _</v>
      </c>
      <c r="J100" s="89"/>
      <c r="K100" s="46" t="str">
        <f>K33</f>
        <v>FY 20_ _</v>
      </c>
      <c r="L100" s="89"/>
      <c r="M100" s="46" t="str">
        <f>M33</f>
        <v>FY 20_ _</v>
      </c>
      <c r="N100" s="89"/>
      <c r="O100" s="46" t="str">
        <f>O33</f>
        <v>FY 20_ _</v>
      </c>
    </row>
    <row r="101" spans="1:15" x14ac:dyDescent="0.25">
      <c r="A101" s="107" t="s">
        <v>92</v>
      </c>
      <c r="B101" s="10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08"/>
    </row>
    <row r="102" spans="1:15" x14ac:dyDescent="0.25">
      <c r="A102" s="404" t="s">
        <v>94</v>
      </c>
      <c r="B102" s="424"/>
      <c r="C102" s="78"/>
      <c r="D102" s="234"/>
      <c r="E102" s="78"/>
      <c r="F102" s="1"/>
      <c r="G102" s="78"/>
      <c r="H102" s="1"/>
      <c r="I102" s="78"/>
      <c r="J102" s="1"/>
      <c r="K102" s="78"/>
      <c r="L102" s="1"/>
      <c r="M102" s="78"/>
      <c r="N102" s="1"/>
      <c r="O102" s="113"/>
    </row>
    <row r="103" spans="1:15" x14ac:dyDescent="0.25">
      <c r="A103" s="404" t="s">
        <v>95</v>
      </c>
      <c r="B103" s="405"/>
      <c r="C103" s="78"/>
      <c r="D103" s="234"/>
      <c r="E103" s="78"/>
      <c r="F103" s="1"/>
      <c r="G103" s="78"/>
      <c r="H103" s="1"/>
      <c r="I103" s="78"/>
      <c r="J103" s="1"/>
      <c r="K103" s="78"/>
      <c r="L103" s="1"/>
      <c r="M103" s="78"/>
      <c r="N103" s="1"/>
      <c r="O103" s="113"/>
    </row>
    <row r="104" spans="1:15" x14ac:dyDescent="0.25">
      <c r="A104" s="406" t="s">
        <v>96</v>
      </c>
      <c r="B104" s="407"/>
      <c r="C104" s="78"/>
      <c r="D104" s="234"/>
      <c r="E104" s="78"/>
      <c r="F104" s="1"/>
      <c r="G104" s="78"/>
      <c r="H104" s="1"/>
      <c r="I104" s="78"/>
      <c r="J104" s="1"/>
      <c r="K104" s="78"/>
      <c r="L104" s="1"/>
      <c r="M104" s="78"/>
      <c r="N104" s="1"/>
      <c r="O104" s="113"/>
    </row>
    <row r="105" spans="1:15" x14ac:dyDescent="0.25">
      <c r="A105" s="406" t="s">
        <v>97</v>
      </c>
      <c r="B105" s="407"/>
      <c r="C105" s="78"/>
      <c r="D105" s="234"/>
      <c r="E105" s="78"/>
      <c r="F105" s="1"/>
      <c r="G105" s="78"/>
      <c r="H105" s="1"/>
      <c r="I105" s="78"/>
      <c r="J105" s="1"/>
      <c r="K105" s="78"/>
      <c r="L105" s="1"/>
      <c r="M105" s="78"/>
      <c r="N105" s="1"/>
      <c r="O105" s="113"/>
    </row>
    <row r="106" spans="1:15" x14ac:dyDescent="0.25">
      <c r="A106" s="406" t="s">
        <v>98</v>
      </c>
      <c r="B106" s="407"/>
      <c r="C106" s="78"/>
      <c r="D106" s="234"/>
      <c r="E106" s="78"/>
      <c r="F106" s="1"/>
      <c r="G106" s="78"/>
      <c r="H106" s="1"/>
      <c r="I106" s="78"/>
      <c r="J106" s="1"/>
      <c r="K106" s="78"/>
      <c r="L106" s="1"/>
      <c r="M106" s="78"/>
      <c r="N106" s="1"/>
      <c r="O106" s="113"/>
    </row>
    <row r="107" spans="1:15" x14ac:dyDescent="0.25">
      <c r="A107" s="406" t="s">
        <v>99</v>
      </c>
      <c r="B107" s="407"/>
      <c r="C107" s="78"/>
      <c r="D107" s="235"/>
      <c r="E107" s="84"/>
      <c r="F107" s="1"/>
      <c r="G107" s="84"/>
      <c r="H107" s="1"/>
      <c r="I107" s="84"/>
      <c r="J107" s="1"/>
      <c r="K107" s="84"/>
      <c r="L107" s="1"/>
      <c r="M107" s="84"/>
      <c r="N107" s="1"/>
      <c r="O107" s="114"/>
    </row>
    <row r="108" spans="1:15" x14ac:dyDescent="0.25">
      <c r="A108" s="408" t="s">
        <v>100</v>
      </c>
      <c r="B108" s="409"/>
      <c r="C108" s="409"/>
      <c r="D108" s="236"/>
      <c r="E108" s="63">
        <f>SUM(E101:E107)</f>
        <v>0</v>
      </c>
      <c r="F108" s="140"/>
      <c r="G108" s="63">
        <f>SUM(G101:G107)</f>
        <v>0</v>
      </c>
      <c r="H108" s="140"/>
      <c r="I108" s="63">
        <f>SUM(I101:I107)</f>
        <v>0</v>
      </c>
      <c r="J108" s="140"/>
      <c r="K108" s="63">
        <f>SUM(K101:K107)</f>
        <v>0</v>
      </c>
      <c r="L108" s="140"/>
      <c r="M108" s="63">
        <f>SUM(M101:M107)</f>
        <v>0</v>
      </c>
      <c r="N108" s="1"/>
      <c r="O108" s="138">
        <f>SUM(O101:O107)</f>
        <v>0</v>
      </c>
    </row>
    <row r="109" spans="1:15" ht="15.75" thickBot="1" x14ac:dyDescent="0.3">
      <c r="A109" s="410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2"/>
    </row>
    <row r="110" spans="1:15" ht="15.75" thickBot="1" x14ac:dyDescent="0.3">
      <c r="A110" s="237" t="s">
        <v>101</v>
      </c>
      <c r="B110" s="238"/>
      <c r="C110" s="239"/>
      <c r="D110" s="236"/>
      <c r="E110" s="63">
        <f>SUM((E102+E103)*(0.3869))</f>
        <v>0</v>
      </c>
      <c r="F110" s="140"/>
      <c r="G110" s="63">
        <f>SUM((G102+G103)*(0.3869))</f>
        <v>0</v>
      </c>
      <c r="H110" s="140"/>
      <c r="I110" s="63">
        <f>SUM((I102+I103)*(0.3869))</f>
        <v>0</v>
      </c>
      <c r="J110" s="140"/>
      <c r="K110" s="63">
        <f>SUM((K102+K103)*(0.3869))</f>
        <v>0</v>
      </c>
      <c r="L110" s="140"/>
      <c r="M110" s="63">
        <f>SUM((M102+M103)*(0.3869))</f>
        <v>0</v>
      </c>
      <c r="N110" s="1"/>
      <c r="O110" s="138">
        <f>SUM((O102+O103)*(0.3869))</f>
        <v>0</v>
      </c>
    </row>
    <row r="111" spans="1:15" ht="15.75" thickBot="1" x14ac:dyDescent="0.3">
      <c r="A111" s="237" t="s">
        <v>102</v>
      </c>
      <c r="B111" s="238"/>
      <c r="C111" s="239"/>
      <c r="D111" s="240"/>
      <c r="E111" s="210">
        <f>SUM((E104*0.324)+(E105*0.3869)+(E106*0.2469)+(E107*0.0191))</f>
        <v>0</v>
      </c>
      <c r="F111" s="241"/>
      <c r="G111" s="210">
        <f>SUM((G104*0.324)+(G105*0.3869)+(G106*0.2469)+(G107*0.0191))</f>
        <v>0</v>
      </c>
      <c r="H111" s="241"/>
      <c r="I111" s="210">
        <f>SUM((I104*0.324)+(I105*0.3869)+(I106*0.2469)+(I107*0.0191))</f>
        <v>0</v>
      </c>
      <c r="J111" s="241"/>
      <c r="K111" s="210">
        <f>SUM((K104*0.324)+(K105*0.3869)+(K106*0.2469)+(K107*0.0191))</f>
        <v>0</v>
      </c>
      <c r="L111" s="241"/>
      <c r="M111" s="210">
        <f>SUM((M104*0.324)+(M105*0.3869)+(M106*0.2469)+(M107*0.0191))</f>
        <v>0</v>
      </c>
      <c r="N111" s="122"/>
      <c r="O111" s="211">
        <f>SUM((O104*0.324)+(O105*0.3869)+(O106*0.2469)+(O107*0.0191))</f>
        <v>0</v>
      </c>
    </row>
    <row r="112" spans="1:15" ht="6.75" customHeight="1" thickBot="1" x14ac:dyDescent="0.3">
      <c r="A112" s="413"/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5"/>
    </row>
    <row r="113" spans="1:15" ht="19.5" thickBot="1" x14ac:dyDescent="0.35">
      <c r="A113" s="370" t="s">
        <v>103</v>
      </c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2"/>
    </row>
    <row r="114" spans="1:15" x14ac:dyDescent="0.25">
      <c r="A114" s="402" t="s">
        <v>104</v>
      </c>
      <c r="B114" s="403"/>
      <c r="C114" s="242"/>
      <c r="D114" s="242"/>
      <c r="E114" s="119" t="str">
        <f>E99</f>
        <v>Initial Investment</v>
      </c>
      <c r="F114" s="243"/>
      <c r="G114" s="119" t="str">
        <f t="shared" ref="G114:O115" si="0">G99</f>
        <v>Year 1</v>
      </c>
      <c r="H114" s="243"/>
      <c r="I114" s="119" t="str">
        <f t="shared" si="0"/>
        <v>Year 2</v>
      </c>
      <c r="J114" s="243"/>
      <c r="K114" s="119" t="str">
        <f t="shared" si="0"/>
        <v>Year 3</v>
      </c>
      <c r="L114" s="243"/>
      <c r="M114" s="119" t="str">
        <f t="shared" si="0"/>
        <v>Year 4</v>
      </c>
      <c r="N114" s="243"/>
      <c r="O114" s="120" t="str">
        <f t="shared" si="0"/>
        <v>Year 5</v>
      </c>
    </row>
    <row r="115" spans="1:15" x14ac:dyDescent="0.25">
      <c r="A115" s="291" t="s">
        <v>105</v>
      </c>
      <c r="B115" s="98"/>
      <c r="C115" s="98" t="s">
        <v>106</v>
      </c>
      <c r="D115" s="98"/>
      <c r="E115" s="46" t="str">
        <f>E100</f>
        <v>FY 20_ _</v>
      </c>
      <c r="F115" s="244"/>
      <c r="G115" s="46" t="str">
        <f t="shared" si="0"/>
        <v>FY 20_ _</v>
      </c>
      <c r="H115" s="244"/>
      <c r="I115" s="46" t="str">
        <f t="shared" si="0"/>
        <v>FY 20_ _</v>
      </c>
      <c r="J115" s="244"/>
      <c r="K115" s="46" t="str">
        <f t="shared" si="0"/>
        <v>FY 20_ _</v>
      </c>
      <c r="L115" s="244"/>
      <c r="M115" s="46" t="str">
        <f t="shared" si="0"/>
        <v>FY 20_ _</v>
      </c>
      <c r="N115" s="244"/>
      <c r="O115" s="141" t="str">
        <f t="shared" si="0"/>
        <v>FY 20_ _</v>
      </c>
    </row>
    <row r="116" spans="1:15" outlineLevel="1" x14ac:dyDescent="0.25">
      <c r="A116" s="381"/>
      <c r="B116" s="382"/>
      <c r="C116" s="78"/>
      <c r="D116" s="245"/>
      <c r="E116" s="86"/>
      <c r="F116" s="1"/>
      <c r="G116" s="86"/>
      <c r="H116" s="1"/>
      <c r="I116" s="86"/>
      <c r="J116" s="1"/>
      <c r="K116" s="86"/>
      <c r="L116" s="1"/>
      <c r="M116" s="86"/>
      <c r="N116" s="1"/>
      <c r="O116" s="112"/>
    </row>
    <row r="117" spans="1:15" outlineLevel="1" x14ac:dyDescent="0.25">
      <c r="A117" s="381"/>
      <c r="B117" s="382"/>
      <c r="C117" s="78"/>
      <c r="D117" s="234"/>
      <c r="E117" s="78"/>
      <c r="F117" s="1"/>
      <c r="G117" s="78"/>
      <c r="H117" s="1"/>
      <c r="I117" s="78"/>
      <c r="J117" s="1"/>
      <c r="K117" s="78"/>
      <c r="L117" s="1"/>
      <c r="M117" s="78"/>
      <c r="N117" s="1"/>
      <c r="O117" s="113"/>
    </row>
    <row r="118" spans="1:15" outlineLevel="1" x14ac:dyDescent="0.25">
      <c r="A118" s="381"/>
      <c r="B118" s="382"/>
      <c r="C118" s="78"/>
      <c r="D118" s="234"/>
      <c r="E118" s="78"/>
      <c r="F118" s="1"/>
      <c r="G118" s="78"/>
      <c r="H118" s="1"/>
      <c r="I118" s="78"/>
      <c r="J118" s="1"/>
      <c r="K118" s="78"/>
      <c r="L118" s="1"/>
      <c r="M118" s="78"/>
      <c r="N118" s="1"/>
      <c r="O118" s="113"/>
    </row>
    <row r="119" spans="1:15" outlineLevel="1" x14ac:dyDescent="0.25">
      <c r="A119" s="381"/>
      <c r="B119" s="382"/>
      <c r="C119" s="78"/>
      <c r="D119" s="234"/>
      <c r="E119" s="78"/>
      <c r="F119" s="1"/>
      <c r="G119" s="78"/>
      <c r="H119" s="1"/>
      <c r="I119" s="78"/>
      <c r="J119" s="1"/>
      <c r="K119" s="78"/>
      <c r="L119" s="1"/>
      <c r="M119" s="78"/>
      <c r="N119" s="1"/>
      <c r="O119" s="113"/>
    </row>
    <row r="120" spans="1:15" outlineLevel="1" x14ac:dyDescent="0.25">
      <c r="A120" s="381"/>
      <c r="B120" s="382"/>
      <c r="C120" s="78"/>
      <c r="D120" s="234"/>
      <c r="E120" s="78"/>
      <c r="F120" s="1"/>
      <c r="G120" s="78"/>
      <c r="H120" s="1"/>
      <c r="I120" s="78"/>
      <c r="J120" s="1"/>
      <c r="K120" s="78"/>
      <c r="L120" s="1"/>
      <c r="M120" s="78"/>
      <c r="N120" s="1"/>
      <c r="O120" s="113"/>
    </row>
    <row r="121" spans="1:15" ht="15.75" outlineLevel="1" thickBot="1" x14ac:dyDescent="0.3">
      <c r="A121" s="381"/>
      <c r="B121" s="382"/>
      <c r="C121" s="78"/>
      <c r="D121" s="235"/>
      <c r="E121" s="84"/>
      <c r="F121" s="1"/>
      <c r="G121" s="84"/>
      <c r="H121" s="1"/>
      <c r="I121" s="84"/>
      <c r="J121" s="1"/>
      <c r="K121" s="84"/>
      <c r="L121" s="1"/>
      <c r="M121" s="84"/>
      <c r="N121" s="1"/>
      <c r="O121" s="114"/>
    </row>
    <row r="122" spans="1:15" ht="15.75" thickBot="1" x14ac:dyDescent="0.3">
      <c r="A122" s="237" t="s">
        <v>107</v>
      </c>
      <c r="B122" s="238"/>
      <c r="C122" s="239"/>
      <c r="D122" s="269"/>
      <c r="E122" s="90">
        <f>SUM(E116:E121)</f>
        <v>0</v>
      </c>
      <c r="F122" s="125"/>
      <c r="G122" s="90">
        <f>SUM(G116:G121)</f>
        <v>0</v>
      </c>
      <c r="H122" s="125"/>
      <c r="I122" s="90">
        <f>SUM(I116:I121)</f>
        <v>0</v>
      </c>
      <c r="J122" s="125"/>
      <c r="K122" s="90">
        <f>SUM(K116:K121)</f>
        <v>0</v>
      </c>
      <c r="L122" s="125"/>
      <c r="M122" s="90">
        <f>SUM(M116:M121)</f>
        <v>0</v>
      </c>
      <c r="N122" s="125"/>
      <c r="O122" s="115">
        <f>SUM(O116:O121)</f>
        <v>0</v>
      </c>
    </row>
    <row r="123" spans="1:15" ht="6.75" customHeight="1" x14ac:dyDescent="0.25">
      <c r="A123" s="246"/>
      <c r="B123" s="247"/>
      <c r="C123" s="168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70"/>
    </row>
    <row r="124" spans="1:15" x14ac:dyDescent="0.25">
      <c r="A124" s="398" t="s">
        <v>108</v>
      </c>
      <c r="B124" s="399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7"/>
    </row>
    <row r="125" spans="1:15" x14ac:dyDescent="0.25">
      <c r="A125" s="291" t="s">
        <v>105</v>
      </c>
      <c r="B125" s="98"/>
      <c r="C125" s="98" t="s">
        <v>106</v>
      </c>
      <c r="D125" s="9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6"/>
    </row>
    <row r="126" spans="1:15" outlineLevel="1" x14ac:dyDescent="0.25">
      <c r="A126" s="381"/>
      <c r="B126" s="382"/>
      <c r="C126" s="78"/>
      <c r="D126" s="245"/>
      <c r="E126" s="78"/>
      <c r="F126" s="1"/>
      <c r="G126" s="78"/>
      <c r="H126" s="1"/>
      <c r="I126" s="78"/>
      <c r="J126" s="1"/>
      <c r="K126" s="78"/>
      <c r="L126" s="1"/>
      <c r="M126" s="78"/>
      <c r="N126" s="1"/>
      <c r="O126" s="113"/>
    </row>
    <row r="127" spans="1:15" outlineLevel="1" x14ac:dyDescent="0.25">
      <c r="A127" s="381"/>
      <c r="B127" s="382"/>
      <c r="C127" s="78"/>
      <c r="D127" s="234"/>
      <c r="E127" s="78"/>
      <c r="F127" s="1"/>
      <c r="G127" s="78"/>
      <c r="H127" s="1"/>
      <c r="I127" s="78"/>
      <c r="J127" s="1"/>
      <c r="K127" s="78"/>
      <c r="L127" s="1"/>
      <c r="M127" s="78"/>
      <c r="N127" s="1"/>
      <c r="O127" s="113"/>
    </row>
    <row r="128" spans="1:15" outlineLevel="1" x14ac:dyDescent="0.25">
      <c r="A128" s="381"/>
      <c r="B128" s="382"/>
      <c r="C128" s="78"/>
      <c r="D128" s="234"/>
      <c r="E128" s="78"/>
      <c r="F128" s="1"/>
      <c r="G128" s="78"/>
      <c r="H128" s="1"/>
      <c r="I128" s="78"/>
      <c r="J128" s="1"/>
      <c r="K128" s="78"/>
      <c r="L128" s="1"/>
      <c r="M128" s="78"/>
      <c r="N128" s="1"/>
      <c r="O128" s="113"/>
    </row>
    <row r="129" spans="1:15" outlineLevel="1" x14ac:dyDescent="0.25">
      <c r="A129" s="381"/>
      <c r="B129" s="382"/>
      <c r="C129" s="78"/>
      <c r="D129" s="234"/>
      <c r="E129" s="78"/>
      <c r="F129" s="1"/>
      <c r="G129" s="78"/>
      <c r="H129" s="1"/>
      <c r="I129" s="78"/>
      <c r="J129" s="1"/>
      <c r="K129" s="78"/>
      <c r="L129" s="1"/>
      <c r="M129" s="78"/>
      <c r="N129" s="1"/>
      <c r="O129" s="113"/>
    </row>
    <row r="130" spans="1:15" outlineLevel="1" x14ac:dyDescent="0.25">
      <c r="A130" s="381"/>
      <c r="B130" s="382"/>
      <c r="C130" s="78"/>
      <c r="D130" s="234"/>
      <c r="E130" s="78"/>
      <c r="F130" s="1"/>
      <c r="G130" s="78"/>
      <c r="H130" s="1"/>
      <c r="I130" s="78"/>
      <c r="J130" s="1"/>
      <c r="K130" s="78"/>
      <c r="L130" s="1"/>
      <c r="M130" s="78"/>
      <c r="N130" s="1"/>
      <c r="O130" s="113"/>
    </row>
    <row r="131" spans="1:15" ht="15.75" outlineLevel="1" thickBot="1" x14ac:dyDescent="0.3">
      <c r="A131" s="381"/>
      <c r="B131" s="382"/>
      <c r="C131" s="78"/>
      <c r="D131" s="234"/>
      <c r="E131" s="78"/>
      <c r="F131" s="1"/>
      <c r="G131" s="78"/>
      <c r="H131" s="1"/>
      <c r="I131" s="78"/>
      <c r="J131" s="1"/>
      <c r="K131" s="78"/>
      <c r="L131" s="1"/>
      <c r="M131" s="78"/>
      <c r="N131" s="1"/>
      <c r="O131" s="113"/>
    </row>
    <row r="132" spans="1:15" ht="15.75" thickBot="1" x14ac:dyDescent="0.3">
      <c r="A132" s="237" t="s">
        <v>109</v>
      </c>
      <c r="B132" s="238"/>
      <c r="C132" s="239"/>
      <c r="D132" s="125"/>
      <c r="E132" s="90">
        <f>SUM(E126:E131)</f>
        <v>0</v>
      </c>
      <c r="F132" s="125"/>
      <c r="G132" s="90">
        <f>SUM(G126:G131)</f>
        <v>0</v>
      </c>
      <c r="H132" s="125"/>
      <c r="I132" s="90">
        <f>SUM(I126:I131)</f>
        <v>0</v>
      </c>
      <c r="J132" s="125"/>
      <c r="K132" s="90">
        <f>SUM(K126:K131)</f>
        <v>0</v>
      </c>
      <c r="L132" s="125"/>
      <c r="M132" s="90">
        <f>SUM(M126:M131)</f>
        <v>0</v>
      </c>
      <c r="N132" s="125"/>
      <c r="O132" s="115">
        <f>SUM(O126:O131)</f>
        <v>0</v>
      </c>
    </row>
    <row r="133" spans="1:15" ht="6.75" customHeight="1" x14ac:dyDescent="0.25">
      <c r="A133" s="248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70"/>
    </row>
    <row r="134" spans="1:15" x14ac:dyDescent="0.25">
      <c r="A134" s="398" t="s">
        <v>110</v>
      </c>
      <c r="B134" s="399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7"/>
    </row>
    <row r="135" spans="1:15" x14ac:dyDescent="0.25">
      <c r="A135" s="291" t="s">
        <v>105</v>
      </c>
      <c r="B135" s="98"/>
      <c r="C135" s="98" t="s">
        <v>106</v>
      </c>
      <c r="D135" s="9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6"/>
    </row>
    <row r="136" spans="1:15" outlineLevel="1" x14ac:dyDescent="0.25">
      <c r="A136" s="400" t="s">
        <v>111</v>
      </c>
      <c r="B136" s="401"/>
      <c r="C136" s="78"/>
      <c r="D136" s="245"/>
      <c r="E136" s="78"/>
      <c r="F136" s="1"/>
      <c r="G136" s="78"/>
      <c r="H136" s="1"/>
      <c r="I136" s="78"/>
      <c r="J136" s="1"/>
      <c r="K136" s="78"/>
      <c r="L136" s="1"/>
      <c r="M136" s="78"/>
      <c r="N136" s="1"/>
      <c r="O136" s="113"/>
    </row>
    <row r="137" spans="1:15" ht="15.75" outlineLevel="1" thickBot="1" x14ac:dyDescent="0.3">
      <c r="A137" s="400" t="s">
        <v>112</v>
      </c>
      <c r="B137" s="401"/>
      <c r="C137" s="78"/>
      <c r="D137" s="234"/>
      <c r="E137" s="78"/>
      <c r="F137" s="1"/>
      <c r="G137" s="78"/>
      <c r="H137" s="1"/>
      <c r="I137" s="78"/>
      <c r="J137" s="1"/>
      <c r="K137" s="78"/>
      <c r="L137" s="1"/>
      <c r="M137" s="78"/>
      <c r="N137" s="1"/>
      <c r="O137" s="113"/>
    </row>
    <row r="138" spans="1:15" ht="15.75" thickBot="1" x14ac:dyDescent="0.3">
      <c r="A138" s="237" t="s">
        <v>113</v>
      </c>
      <c r="B138" s="238"/>
      <c r="C138" s="239"/>
      <c r="D138" s="125"/>
      <c r="E138" s="90">
        <f>SUM(E136:E137)</f>
        <v>0</v>
      </c>
      <c r="F138" s="125"/>
      <c r="G138" s="90">
        <f>SUM(G136:G137)</f>
        <v>0</v>
      </c>
      <c r="H138" s="125"/>
      <c r="I138" s="90">
        <f>SUM(I136:I137)</f>
        <v>0</v>
      </c>
      <c r="J138" s="125"/>
      <c r="K138" s="90">
        <f>SUM(K136:K137)</f>
        <v>0</v>
      </c>
      <c r="L138" s="125"/>
      <c r="M138" s="90">
        <f>SUM(M136:M137)</f>
        <v>0</v>
      </c>
      <c r="N138" s="125"/>
      <c r="O138" s="115">
        <f>SUM(O136:O137)</f>
        <v>0</v>
      </c>
    </row>
    <row r="139" spans="1:15" ht="6.75" customHeight="1" x14ac:dyDescent="0.25">
      <c r="A139" s="248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70"/>
    </row>
    <row r="140" spans="1:15" x14ac:dyDescent="0.25">
      <c r="A140" s="398" t="s">
        <v>114</v>
      </c>
      <c r="B140" s="39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7"/>
    </row>
    <row r="141" spans="1:15" x14ac:dyDescent="0.25">
      <c r="A141" s="291" t="s">
        <v>105</v>
      </c>
      <c r="B141" s="98"/>
      <c r="C141" s="98" t="s">
        <v>106</v>
      </c>
      <c r="D141" s="9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6"/>
    </row>
    <row r="142" spans="1:15" outlineLevel="1" x14ac:dyDescent="0.25">
      <c r="A142" s="381"/>
      <c r="B142" s="382"/>
      <c r="C142" s="78"/>
      <c r="D142" s="234"/>
      <c r="E142" s="78"/>
      <c r="F142" s="1"/>
      <c r="G142" s="78"/>
      <c r="H142" s="1"/>
      <c r="I142" s="78"/>
      <c r="J142" s="1"/>
      <c r="K142" s="78"/>
      <c r="L142" s="1"/>
      <c r="M142" s="78"/>
      <c r="N142" s="1"/>
      <c r="O142" s="113"/>
    </row>
    <row r="143" spans="1:15" outlineLevel="1" x14ac:dyDescent="0.25">
      <c r="A143" s="381"/>
      <c r="B143" s="382"/>
      <c r="C143" s="78"/>
      <c r="D143" s="234"/>
      <c r="E143" s="78"/>
      <c r="F143" s="1"/>
      <c r="G143" s="78"/>
      <c r="H143" s="1"/>
      <c r="I143" s="78"/>
      <c r="J143" s="1"/>
      <c r="K143" s="78"/>
      <c r="L143" s="1"/>
      <c r="M143" s="78"/>
      <c r="N143" s="1"/>
      <c r="O143" s="113"/>
    </row>
    <row r="144" spans="1:15" outlineLevel="1" x14ac:dyDescent="0.25">
      <c r="A144" s="381"/>
      <c r="B144" s="382"/>
      <c r="C144" s="78"/>
      <c r="D144" s="234"/>
      <c r="E144" s="78"/>
      <c r="F144" s="1"/>
      <c r="G144" s="78"/>
      <c r="H144" s="1"/>
      <c r="I144" s="78"/>
      <c r="J144" s="1"/>
      <c r="K144" s="78"/>
      <c r="L144" s="1"/>
      <c r="M144" s="78"/>
      <c r="N144" s="1"/>
      <c r="O144" s="113"/>
    </row>
    <row r="145" spans="1:15" outlineLevel="1" x14ac:dyDescent="0.25">
      <c r="A145" s="381"/>
      <c r="B145" s="382"/>
      <c r="C145" s="78"/>
      <c r="D145" s="234"/>
      <c r="E145" s="78"/>
      <c r="F145" s="1"/>
      <c r="G145" s="78"/>
      <c r="H145" s="1"/>
      <c r="I145" s="78"/>
      <c r="J145" s="1"/>
      <c r="K145" s="78"/>
      <c r="L145" s="1"/>
      <c r="M145" s="78"/>
      <c r="N145" s="1"/>
      <c r="O145" s="113"/>
    </row>
    <row r="146" spans="1:15" outlineLevel="1" x14ac:dyDescent="0.25">
      <c r="A146" s="381"/>
      <c r="B146" s="382"/>
      <c r="C146" s="78"/>
      <c r="D146" s="234"/>
      <c r="E146" s="78"/>
      <c r="F146" s="1"/>
      <c r="G146" s="78"/>
      <c r="H146" s="1"/>
      <c r="I146" s="78"/>
      <c r="J146" s="1"/>
      <c r="K146" s="78"/>
      <c r="L146" s="1"/>
      <c r="M146" s="78"/>
      <c r="N146" s="1"/>
      <c r="O146" s="113"/>
    </row>
    <row r="147" spans="1:15" ht="15.75" outlineLevel="1" thickBot="1" x14ac:dyDescent="0.3">
      <c r="A147" s="381"/>
      <c r="B147" s="382"/>
      <c r="C147" s="78"/>
      <c r="D147" s="234"/>
      <c r="E147" s="78"/>
      <c r="F147" s="1"/>
      <c r="G147" s="78"/>
      <c r="H147" s="1"/>
      <c r="I147" s="78"/>
      <c r="J147" s="1"/>
      <c r="K147" s="78"/>
      <c r="L147" s="1"/>
      <c r="M147" s="78"/>
      <c r="N147" s="1"/>
      <c r="O147" s="113"/>
    </row>
    <row r="148" spans="1:15" ht="15.75" thickBot="1" x14ac:dyDescent="0.3">
      <c r="A148" s="237" t="s">
        <v>115</v>
      </c>
      <c r="B148" s="238"/>
      <c r="C148" s="239"/>
      <c r="D148" s="125"/>
      <c r="E148" s="90">
        <f>SUM(E142:E147)</f>
        <v>0</v>
      </c>
      <c r="F148" s="125"/>
      <c r="G148" s="90">
        <f>SUM(G142:G147)</f>
        <v>0</v>
      </c>
      <c r="H148" s="125"/>
      <c r="I148" s="90">
        <f>SUM(I142:I147)</f>
        <v>0</v>
      </c>
      <c r="J148" s="125"/>
      <c r="K148" s="90">
        <f>SUM(K142:K147)</f>
        <v>0</v>
      </c>
      <c r="L148" s="125"/>
      <c r="M148" s="90">
        <f>SUM(M142:M147)</f>
        <v>0</v>
      </c>
      <c r="N148" s="125"/>
      <c r="O148" s="115">
        <f>SUM(O142:O147)</f>
        <v>0</v>
      </c>
    </row>
    <row r="149" spans="1:15" ht="6.75" customHeight="1" x14ac:dyDescent="0.25">
      <c r="A149" s="248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70"/>
    </row>
    <row r="150" spans="1:15" x14ac:dyDescent="0.25">
      <c r="A150" s="394" t="s">
        <v>116</v>
      </c>
      <c r="B150" s="39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7"/>
    </row>
    <row r="151" spans="1:15" x14ac:dyDescent="0.25">
      <c r="A151" s="291" t="s">
        <v>105</v>
      </c>
      <c r="B151" s="98"/>
      <c r="C151" s="98" t="s">
        <v>106</v>
      </c>
      <c r="D151" s="9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6"/>
    </row>
    <row r="152" spans="1:15" outlineLevel="1" x14ac:dyDescent="0.25">
      <c r="A152" s="381"/>
      <c r="B152" s="382"/>
      <c r="C152" s="78"/>
      <c r="D152" s="234"/>
      <c r="E152" s="78"/>
      <c r="F152" s="1"/>
      <c r="G152" s="78"/>
      <c r="H152" s="1"/>
      <c r="I152" s="78"/>
      <c r="J152" s="1"/>
      <c r="K152" s="78"/>
      <c r="L152" s="1"/>
      <c r="M152" s="78"/>
      <c r="N152" s="1"/>
      <c r="O152" s="113"/>
    </row>
    <row r="153" spans="1:15" outlineLevel="1" x14ac:dyDescent="0.25">
      <c r="A153" s="381"/>
      <c r="B153" s="382"/>
      <c r="C153" s="78"/>
      <c r="D153" s="234"/>
      <c r="E153" s="78"/>
      <c r="F153" s="1"/>
      <c r="G153" s="78"/>
      <c r="H153" s="1"/>
      <c r="I153" s="78"/>
      <c r="J153" s="1"/>
      <c r="K153" s="78"/>
      <c r="L153" s="1"/>
      <c r="M153" s="78"/>
      <c r="N153" s="1"/>
      <c r="O153" s="113"/>
    </row>
    <row r="154" spans="1:15" outlineLevel="1" x14ac:dyDescent="0.25">
      <c r="A154" s="381"/>
      <c r="B154" s="382"/>
      <c r="C154" s="78"/>
      <c r="D154" s="234"/>
      <c r="E154" s="78"/>
      <c r="F154" s="1"/>
      <c r="G154" s="78"/>
      <c r="H154" s="1"/>
      <c r="I154" s="78"/>
      <c r="J154" s="1"/>
      <c r="K154" s="78"/>
      <c r="L154" s="1"/>
      <c r="M154" s="78"/>
      <c r="N154" s="1"/>
      <c r="O154" s="113"/>
    </row>
    <row r="155" spans="1:15" outlineLevel="1" x14ac:dyDescent="0.25">
      <c r="A155" s="381"/>
      <c r="B155" s="382"/>
      <c r="C155" s="78"/>
      <c r="D155" s="234"/>
      <c r="E155" s="78"/>
      <c r="F155" s="1"/>
      <c r="G155" s="78"/>
      <c r="H155" s="1"/>
      <c r="I155" s="78"/>
      <c r="J155" s="1"/>
      <c r="K155" s="78"/>
      <c r="L155" s="1"/>
      <c r="M155" s="78"/>
      <c r="N155" s="1"/>
      <c r="O155" s="113"/>
    </row>
    <row r="156" spans="1:15" outlineLevel="1" x14ac:dyDescent="0.25">
      <c r="A156" s="381"/>
      <c r="B156" s="382"/>
      <c r="C156" s="78"/>
      <c r="D156" s="234"/>
      <c r="E156" s="78"/>
      <c r="F156" s="1"/>
      <c r="G156" s="78"/>
      <c r="H156" s="1"/>
      <c r="I156" s="78"/>
      <c r="J156" s="1"/>
      <c r="K156" s="78"/>
      <c r="L156" s="1"/>
      <c r="M156" s="78"/>
      <c r="N156" s="1"/>
      <c r="O156" s="113"/>
    </row>
    <row r="157" spans="1:15" ht="15.75" outlineLevel="1" thickBot="1" x14ac:dyDescent="0.3">
      <c r="A157" s="381"/>
      <c r="B157" s="382"/>
      <c r="C157" s="78"/>
      <c r="D157" s="234"/>
      <c r="E157" s="78"/>
      <c r="F157" s="1"/>
      <c r="G157" s="78"/>
      <c r="H157" s="1"/>
      <c r="I157" s="78"/>
      <c r="J157" s="1"/>
      <c r="K157" s="78"/>
      <c r="L157" s="1"/>
      <c r="M157" s="78"/>
      <c r="N157" s="1"/>
      <c r="O157" s="113"/>
    </row>
    <row r="158" spans="1:15" ht="15.75" thickBot="1" x14ac:dyDescent="0.3">
      <c r="A158" s="237" t="s">
        <v>117</v>
      </c>
      <c r="B158" s="238"/>
      <c r="C158" s="239"/>
      <c r="D158" s="125"/>
      <c r="E158" s="90">
        <f>SUM(E152:E157)</f>
        <v>0</v>
      </c>
      <c r="F158" s="125"/>
      <c r="G158" s="90">
        <f>SUM(G152:G157)</f>
        <v>0</v>
      </c>
      <c r="H158" s="125"/>
      <c r="I158" s="90">
        <f>SUM(I152:I157)</f>
        <v>0</v>
      </c>
      <c r="J158" s="125"/>
      <c r="K158" s="90">
        <f>SUM(K152:K157)</f>
        <v>0</v>
      </c>
      <c r="L158" s="125"/>
      <c r="M158" s="90">
        <f>SUM(M152:M157)</f>
        <v>0</v>
      </c>
      <c r="N158" s="125"/>
      <c r="O158" s="115">
        <f>SUM(O152:O157)</f>
        <v>0</v>
      </c>
    </row>
    <row r="159" spans="1:15" ht="6.75" customHeight="1" x14ac:dyDescent="0.25">
      <c r="A159" s="248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70"/>
    </row>
    <row r="160" spans="1:15" x14ac:dyDescent="0.25">
      <c r="A160" s="394" t="s">
        <v>118</v>
      </c>
      <c r="B160" s="39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7"/>
    </row>
    <row r="161" spans="1:15" x14ac:dyDescent="0.25">
      <c r="A161" s="291" t="s">
        <v>105</v>
      </c>
      <c r="B161" s="98"/>
      <c r="C161" s="98" t="s">
        <v>106</v>
      </c>
      <c r="D161" s="9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6"/>
    </row>
    <row r="162" spans="1:15" outlineLevel="1" x14ac:dyDescent="0.25">
      <c r="A162" s="381"/>
      <c r="B162" s="382"/>
      <c r="C162" s="78"/>
      <c r="D162" s="245"/>
      <c r="E162" s="78"/>
      <c r="F162" s="1"/>
      <c r="G162" s="78"/>
      <c r="H162" s="1"/>
      <c r="I162" s="78"/>
      <c r="J162" s="1"/>
      <c r="K162" s="78"/>
      <c r="L162" s="1"/>
      <c r="M162" s="78"/>
      <c r="N162" s="1"/>
      <c r="O162" s="113"/>
    </row>
    <row r="163" spans="1:15" outlineLevel="1" x14ac:dyDescent="0.25">
      <c r="A163" s="381"/>
      <c r="B163" s="382"/>
      <c r="C163" s="78"/>
      <c r="D163" s="234"/>
      <c r="E163" s="78"/>
      <c r="F163" s="1"/>
      <c r="G163" s="78"/>
      <c r="H163" s="1"/>
      <c r="I163" s="78"/>
      <c r="J163" s="1"/>
      <c r="K163" s="78"/>
      <c r="L163" s="1"/>
      <c r="M163" s="78"/>
      <c r="N163" s="1"/>
      <c r="O163" s="113"/>
    </row>
    <row r="164" spans="1:15" outlineLevel="1" x14ac:dyDescent="0.25">
      <c r="A164" s="381"/>
      <c r="B164" s="382"/>
      <c r="C164" s="78"/>
      <c r="D164" s="234"/>
      <c r="E164" s="78"/>
      <c r="F164" s="1"/>
      <c r="G164" s="78"/>
      <c r="H164" s="1"/>
      <c r="I164" s="78"/>
      <c r="J164" s="1"/>
      <c r="K164" s="78"/>
      <c r="L164" s="1"/>
      <c r="M164" s="78"/>
      <c r="N164" s="1"/>
      <c r="O164" s="113"/>
    </row>
    <row r="165" spans="1:15" outlineLevel="1" x14ac:dyDescent="0.25">
      <c r="A165" s="381"/>
      <c r="B165" s="382"/>
      <c r="C165" s="78"/>
      <c r="D165" s="234"/>
      <c r="E165" s="78"/>
      <c r="F165" s="1"/>
      <c r="G165" s="78"/>
      <c r="H165" s="1"/>
      <c r="I165" s="78"/>
      <c r="J165" s="1"/>
      <c r="K165" s="78"/>
      <c r="L165" s="1"/>
      <c r="M165" s="78"/>
      <c r="N165" s="1"/>
      <c r="O165" s="113"/>
    </row>
    <row r="166" spans="1:15" outlineLevel="1" x14ac:dyDescent="0.25">
      <c r="A166" s="381"/>
      <c r="B166" s="382"/>
      <c r="C166" s="78"/>
      <c r="D166" s="234"/>
      <c r="E166" s="78"/>
      <c r="F166" s="1"/>
      <c r="G166" s="78"/>
      <c r="H166" s="1"/>
      <c r="I166" s="78"/>
      <c r="J166" s="1"/>
      <c r="K166" s="78"/>
      <c r="L166" s="1"/>
      <c r="M166" s="78"/>
      <c r="N166" s="1"/>
      <c r="O166" s="113"/>
    </row>
    <row r="167" spans="1:15" ht="15.75" outlineLevel="1" thickBot="1" x14ac:dyDescent="0.3">
      <c r="A167" s="396"/>
      <c r="B167" s="397"/>
      <c r="C167" s="84"/>
      <c r="D167" s="234"/>
      <c r="E167" s="78"/>
      <c r="F167" s="1"/>
      <c r="G167" s="78"/>
      <c r="H167" s="1"/>
      <c r="I167" s="78"/>
      <c r="J167" s="1"/>
      <c r="K167" s="78"/>
      <c r="L167" s="1"/>
      <c r="M167" s="78"/>
      <c r="N167" s="1"/>
      <c r="O167" s="113"/>
    </row>
    <row r="168" spans="1:15" ht="15.75" thickBot="1" x14ac:dyDescent="0.3">
      <c r="A168" s="237" t="s">
        <v>119</v>
      </c>
      <c r="B168" s="238"/>
      <c r="C168" s="239"/>
      <c r="D168" s="125"/>
      <c r="E168" s="90">
        <f>SUM(E162:E167)</f>
        <v>0</v>
      </c>
      <c r="F168" s="125"/>
      <c r="G168" s="90">
        <f>SUM(G162:G167)</f>
        <v>0</v>
      </c>
      <c r="H168" s="125"/>
      <c r="I168" s="90">
        <f>SUM(I162:I167)</f>
        <v>0</v>
      </c>
      <c r="J168" s="125"/>
      <c r="K168" s="90">
        <f>SUM(K162:K167)</f>
        <v>0</v>
      </c>
      <c r="L168" s="125"/>
      <c r="M168" s="90">
        <f>SUM(M162:M167)</f>
        <v>0</v>
      </c>
      <c r="N168" s="125"/>
      <c r="O168" s="115">
        <f>SUM(O162:O167)</f>
        <v>0</v>
      </c>
    </row>
    <row r="169" spans="1:15" ht="6.75" customHeight="1" x14ac:dyDescent="0.25">
      <c r="A169" s="248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70"/>
    </row>
    <row r="170" spans="1:15" x14ac:dyDescent="0.25">
      <c r="A170" s="394" t="s">
        <v>120</v>
      </c>
      <c r="B170" s="39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7"/>
    </row>
    <row r="171" spans="1:15" x14ac:dyDescent="0.25">
      <c r="A171" s="291" t="s">
        <v>105</v>
      </c>
      <c r="B171" s="98"/>
      <c r="C171" s="98" t="s">
        <v>106</v>
      </c>
      <c r="D171" s="9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6"/>
    </row>
    <row r="172" spans="1:15" outlineLevel="1" x14ac:dyDescent="0.25">
      <c r="A172" s="381"/>
      <c r="B172" s="382"/>
      <c r="C172" s="78"/>
      <c r="D172" s="245"/>
      <c r="E172" s="78"/>
      <c r="F172" s="1"/>
      <c r="G172" s="78"/>
      <c r="H172" s="1"/>
      <c r="I172" s="78"/>
      <c r="J172" s="1"/>
      <c r="K172" s="78"/>
      <c r="L172" s="1"/>
      <c r="M172" s="78"/>
      <c r="N172" s="1"/>
      <c r="O172" s="113"/>
    </row>
    <row r="173" spans="1:15" outlineLevel="1" x14ac:dyDescent="0.25">
      <c r="A173" s="381"/>
      <c r="B173" s="382"/>
      <c r="C173" s="78"/>
      <c r="D173" s="234"/>
      <c r="E173" s="78"/>
      <c r="F173" s="1"/>
      <c r="G173" s="78"/>
      <c r="H173" s="1"/>
      <c r="I173" s="78"/>
      <c r="J173" s="1"/>
      <c r="K173" s="78"/>
      <c r="L173" s="1"/>
      <c r="M173" s="78"/>
      <c r="N173" s="1"/>
      <c r="O173" s="113"/>
    </row>
    <row r="174" spans="1:15" outlineLevel="1" x14ac:dyDescent="0.25">
      <c r="A174" s="381"/>
      <c r="B174" s="382"/>
      <c r="C174" s="78"/>
      <c r="D174" s="234"/>
      <c r="E174" s="78"/>
      <c r="F174" s="1"/>
      <c r="G174" s="78"/>
      <c r="H174" s="1"/>
      <c r="I174" s="78"/>
      <c r="J174" s="1"/>
      <c r="K174" s="78"/>
      <c r="L174" s="1"/>
      <c r="M174" s="78"/>
      <c r="N174" s="1"/>
      <c r="O174" s="113"/>
    </row>
    <row r="175" spans="1:15" outlineLevel="1" x14ac:dyDescent="0.25">
      <c r="A175" s="381"/>
      <c r="B175" s="382"/>
      <c r="C175" s="78"/>
      <c r="D175" s="234"/>
      <c r="E175" s="78"/>
      <c r="F175" s="1"/>
      <c r="G175" s="78"/>
      <c r="H175" s="1"/>
      <c r="I175" s="78"/>
      <c r="J175" s="1"/>
      <c r="K175" s="78"/>
      <c r="L175" s="1"/>
      <c r="M175" s="78"/>
      <c r="N175" s="1"/>
      <c r="O175" s="113"/>
    </row>
    <row r="176" spans="1:15" outlineLevel="1" x14ac:dyDescent="0.25">
      <c r="A176" s="381"/>
      <c r="B176" s="382"/>
      <c r="C176" s="78"/>
      <c r="D176" s="234"/>
      <c r="E176" s="78"/>
      <c r="F176" s="1"/>
      <c r="G176" s="78"/>
      <c r="H176" s="1"/>
      <c r="I176" s="78"/>
      <c r="J176" s="1"/>
      <c r="K176" s="78"/>
      <c r="L176" s="1"/>
      <c r="M176" s="78"/>
      <c r="N176" s="1"/>
      <c r="O176" s="113"/>
    </row>
    <row r="177" spans="1:15" ht="15.75" outlineLevel="1" thickBot="1" x14ac:dyDescent="0.3">
      <c r="A177" s="381"/>
      <c r="B177" s="382"/>
      <c r="C177" s="78"/>
      <c r="D177" s="234"/>
      <c r="E177" s="78"/>
      <c r="F177" s="1"/>
      <c r="G177" s="78"/>
      <c r="H177" s="1"/>
      <c r="I177" s="78"/>
      <c r="J177" s="1"/>
      <c r="K177" s="78"/>
      <c r="L177" s="1"/>
      <c r="M177" s="78"/>
      <c r="N177" s="1"/>
      <c r="O177" s="113"/>
    </row>
    <row r="178" spans="1:15" ht="15.75" thickBot="1" x14ac:dyDescent="0.3">
      <c r="A178" s="237" t="s">
        <v>121</v>
      </c>
      <c r="B178" s="238"/>
      <c r="C178" s="239"/>
      <c r="D178" s="125"/>
      <c r="E178" s="90">
        <f>SUM(E172:E177)</f>
        <v>0</v>
      </c>
      <c r="F178" s="125"/>
      <c r="G178" s="90">
        <f>SUM(G172:G177)</f>
        <v>0</v>
      </c>
      <c r="H178" s="125"/>
      <c r="I178" s="90">
        <f>SUM(I172:I177)</f>
        <v>0</v>
      </c>
      <c r="J178" s="125"/>
      <c r="K178" s="90">
        <f>SUM(K172:K177)</f>
        <v>0</v>
      </c>
      <c r="L178" s="125"/>
      <c r="M178" s="90">
        <f>SUM(M172:M177)</f>
        <v>0</v>
      </c>
      <c r="N178" s="125"/>
      <c r="O178" s="115">
        <f>SUM(O172:O177)</f>
        <v>0</v>
      </c>
    </row>
    <row r="179" spans="1:15" ht="6.75" customHeight="1" x14ac:dyDescent="0.25">
      <c r="A179" s="248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70"/>
    </row>
    <row r="180" spans="1:15" x14ac:dyDescent="0.25">
      <c r="A180" s="394" t="s">
        <v>122</v>
      </c>
      <c r="B180" s="39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7"/>
    </row>
    <row r="181" spans="1:15" x14ac:dyDescent="0.25">
      <c r="A181" s="291" t="s">
        <v>105</v>
      </c>
      <c r="B181" s="98"/>
      <c r="C181" s="98" t="s">
        <v>106</v>
      </c>
      <c r="D181" s="9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6"/>
    </row>
    <row r="182" spans="1:15" outlineLevel="1" x14ac:dyDescent="0.25">
      <c r="A182" s="381"/>
      <c r="B182" s="382"/>
      <c r="C182" s="78"/>
      <c r="D182" s="245"/>
      <c r="E182" s="78"/>
      <c r="F182" s="1"/>
      <c r="G182" s="78"/>
      <c r="H182" s="1"/>
      <c r="I182" s="78"/>
      <c r="J182" s="1"/>
      <c r="K182" s="78"/>
      <c r="L182" s="1"/>
      <c r="M182" s="78"/>
      <c r="N182" s="1"/>
      <c r="O182" s="113"/>
    </row>
    <row r="183" spans="1:15" outlineLevel="1" x14ac:dyDescent="0.25">
      <c r="A183" s="381"/>
      <c r="B183" s="382"/>
      <c r="C183" s="78"/>
      <c r="D183" s="234"/>
      <c r="E183" s="78"/>
      <c r="F183" s="1"/>
      <c r="G183" s="78"/>
      <c r="H183" s="1"/>
      <c r="I183" s="78"/>
      <c r="J183" s="1"/>
      <c r="K183" s="78"/>
      <c r="L183" s="1"/>
      <c r="M183" s="78"/>
      <c r="N183" s="1"/>
      <c r="O183" s="113"/>
    </row>
    <row r="184" spans="1:15" outlineLevel="1" x14ac:dyDescent="0.25">
      <c r="A184" s="381"/>
      <c r="B184" s="382"/>
      <c r="C184" s="78"/>
      <c r="D184" s="234"/>
      <c r="E184" s="78"/>
      <c r="F184" s="1"/>
      <c r="G184" s="78"/>
      <c r="H184" s="1"/>
      <c r="I184" s="78"/>
      <c r="J184" s="1"/>
      <c r="K184" s="78"/>
      <c r="L184" s="1"/>
      <c r="M184" s="78"/>
      <c r="N184" s="1"/>
      <c r="O184" s="113"/>
    </row>
    <row r="185" spans="1:15" outlineLevel="1" x14ac:dyDescent="0.25">
      <c r="A185" s="381"/>
      <c r="B185" s="382"/>
      <c r="C185" s="78"/>
      <c r="D185" s="234"/>
      <c r="E185" s="78"/>
      <c r="F185" s="1"/>
      <c r="G185" s="78"/>
      <c r="H185" s="1"/>
      <c r="I185" s="78"/>
      <c r="J185" s="1"/>
      <c r="K185" s="78"/>
      <c r="L185" s="1"/>
      <c r="M185" s="78"/>
      <c r="N185" s="1"/>
      <c r="O185" s="113"/>
    </row>
    <row r="186" spans="1:15" outlineLevel="1" x14ac:dyDescent="0.25">
      <c r="A186" s="381"/>
      <c r="B186" s="382"/>
      <c r="C186" s="78"/>
      <c r="D186" s="234"/>
      <c r="E186" s="78"/>
      <c r="F186" s="1"/>
      <c r="G186" s="78"/>
      <c r="H186" s="1"/>
      <c r="I186" s="78"/>
      <c r="J186" s="1"/>
      <c r="K186" s="78"/>
      <c r="L186" s="1"/>
      <c r="M186" s="78"/>
      <c r="N186" s="1"/>
      <c r="O186" s="113"/>
    </row>
    <row r="187" spans="1:15" ht="15.75" outlineLevel="1" thickBot="1" x14ac:dyDescent="0.3">
      <c r="A187" s="381"/>
      <c r="B187" s="382"/>
      <c r="C187" s="78"/>
      <c r="D187" s="234"/>
      <c r="E187" s="78"/>
      <c r="F187" s="1"/>
      <c r="G187" s="78"/>
      <c r="H187" s="1"/>
      <c r="I187" s="78"/>
      <c r="J187" s="1"/>
      <c r="K187" s="78"/>
      <c r="L187" s="1"/>
      <c r="M187" s="78"/>
      <c r="N187" s="1"/>
      <c r="O187" s="113"/>
    </row>
    <row r="188" spans="1:15" ht="15.75" thickBot="1" x14ac:dyDescent="0.3">
      <c r="A188" s="237" t="s">
        <v>123</v>
      </c>
      <c r="B188" s="238"/>
      <c r="C188" s="239"/>
      <c r="D188" s="125"/>
      <c r="E188" s="90">
        <f>SUM(E182:E187)</f>
        <v>0</v>
      </c>
      <c r="F188" s="125"/>
      <c r="G188" s="90">
        <f>SUM(G182:G187)</f>
        <v>0</v>
      </c>
      <c r="H188" s="125"/>
      <c r="I188" s="90">
        <f>SUM(I182:I187)</f>
        <v>0</v>
      </c>
      <c r="J188" s="125"/>
      <c r="K188" s="90">
        <f>SUM(K182:K187)</f>
        <v>0</v>
      </c>
      <c r="L188" s="125"/>
      <c r="M188" s="90">
        <f>SUM(M182:M187)</f>
        <v>0</v>
      </c>
      <c r="N188" s="125"/>
      <c r="O188" s="115">
        <f>SUM(O182:O187)</f>
        <v>0</v>
      </c>
    </row>
    <row r="189" spans="1:15" ht="6.75" customHeight="1" x14ac:dyDescent="0.25">
      <c r="A189" s="248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70"/>
    </row>
    <row r="190" spans="1:15" x14ac:dyDescent="0.25">
      <c r="A190" s="394" t="s">
        <v>124</v>
      </c>
      <c r="B190" s="39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7"/>
    </row>
    <row r="191" spans="1:15" x14ac:dyDescent="0.25">
      <c r="A191" s="291" t="s">
        <v>105</v>
      </c>
      <c r="B191" s="98"/>
      <c r="C191" s="98" t="s">
        <v>106</v>
      </c>
      <c r="D191" s="9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16"/>
    </row>
    <row r="192" spans="1:15" outlineLevel="1" x14ac:dyDescent="0.25">
      <c r="A192" s="381"/>
      <c r="B192" s="382"/>
      <c r="C192" s="78"/>
      <c r="D192" s="245"/>
      <c r="E192" s="78"/>
      <c r="F192" s="1"/>
      <c r="G192" s="78"/>
      <c r="H192" s="1"/>
      <c r="I192" s="78"/>
      <c r="J192" s="1"/>
      <c r="K192" s="78"/>
      <c r="L192" s="1"/>
      <c r="M192" s="78"/>
      <c r="N192" s="1"/>
      <c r="O192" s="113"/>
    </row>
    <row r="193" spans="1:15" outlineLevel="1" x14ac:dyDescent="0.25">
      <c r="A193" s="381"/>
      <c r="B193" s="382"/>
      <c r="C193" s="78"/>
      <c r="D193" s="234"/>
      <c r="E193" s="78"/>
      <c r="F193" s="1"/>
      <c r="G193" s="78"/>
      <c r="H193" s="1"/>
      <c r="I193" s="78"/>
      <c r="J193" s="1"/>
      <c r="K193" s="78"/>
      <c r="L193" s="1"/>
      <c r="M193" s="78"/>
      <c r="N193" s="1"/>
      <c r="O193" s="113"/>
    </row>
    <row r="194" spans="1:15" outlineLevel="1" x14ac:dyDescent="0.25">
      <c r="A194" s="381"/>
      <c r="B194" s="382"/>
      <c r="C194" s="78"/>
      <c r="D194" s="234"/>
      <c r="E194" s="78"/>
      <c r="F194" s="1"/>
      <c r="G194" s="78"/>
      <c r="H194" s="1"/>
      <c r="I194" s="78"/>
      <c r="J194" s="1"/>
      <c r="K194" s="78"/>
      <c r="L194" s="1"/>
      <c r="M194" s="78"/>
      <c r="N194" s="1"/>
      <c r="O194" s="113"/>
    </row>
    <row r="195" spans="1:15" outlineLevel="1" x14ac:dyDescent="0.25">
      <c r="A195" s="381"/>
      <c r="B195" s="382"/>
      <c r="C195" s="78"/>
      <c r="D195" s="234"/>
      <c r="E195" s="78"/>
      <c r="F195" s="1"/>
      <c r="G195" s="78"/>
      <c r="H195" s="1"/>
      <c r="I195" s="78"/>
      <c r="J195" s="1"/>
      <c r="K195" s="78"/>
      <c r="L195" s="1"/>
      <c r="M195" s="78"/>
      <c r="N195" s="1"/>
      <c r="O195" s="113"/>
    </row>
    <row r="196" spans="1:15" outlineLevel="1" x14ac:dyDescent="0.25">
      <c r="A196" s="381"/>
      <c r="B196" s="382"/>
      <c r="C196" s="78"/>
      <c r="D196" s="234"/>
      <c r="E196" s="78"/>
      <c r="F196" s="1"/>
      <c r="G196" s="78"/>
      <c r="H196" s="1"/>
      <c r="I196" s="78"/>
      <c r="J196" s="1"/>
      <c r="K196" s="78"/>
      <c r="L196" s="1"/>
      <c r="M196" s="78"/>
      <c r="N196" s="1"/>
      <c r="O196" s="113"/>
    </row>
    <row r="197" spans="1:15" ht="15.75" outlineLevel="1" thickBot="1" x14ac:dyDescent="0.3">
      <c r="A197" s="381"/>
      <c r="B197" s="382"/>
      <c r="C197" s="78"/>
      <c r="D197" s="234"/>
      <c r="E197" s="78"/>
      <c r="F197" s="1"/>
      <c r="G197" s="78"/>
      <c r="H197" s="1"/>
      <c r="I197" s="78"/>
      <c r="J197" s="1"/>
      <c r="K197" s="78"/>
      <c r="L197" s="1"/>
      <c r="M197" s="78"/>
      <c r="N197" s="1"/>
      <c r="O197" s="113"/>
    </row>
    <row r="198" spans="1:15" ht="15.75" thickBot="1" x14ac:dyDescent="0.3">
      <c r="A198" s="237" t="s">
        <v>125</v>
      </c>
      <c r="B198" s="238"/>
      <c r="C198" s="239"/>
      <c r="D198" s="125"/>
      <c r="E198" s="90">
        <f>SUM(E192:E197)</f>
        <v>0</v>
      </c>
      <c r="F198" s="125"/>
      <c r="G198" s="90">
        <f>SUM(G192:G197)</f>
        <v>0</v>
      </c>
      <c r="H198" s="125"/>
      <c r="I198" s="90">
        <f>SUM(I192:I197)</f>
        <v>0</v>
      </c>
      <c r="J198" s="125"/>
      <c r="K198" s="90">
        <f>SUM(K192:K197)</f>
        <v>0</v>
      </c>
      <c r="L198" s="125"/>
      <c r="M198" s="90">
        <f>SUM(M192:M197)</f>
        <v>0</v>
      </c>
      <c r="N198" s="125"/>
      <c r="O198" s="115">
        <f>SUM(O192:O197)</f>
        <v>0</v>
      </c>
    </row>
    <row r="199" spans="1:15" ht="6.75" customHeight="1" x14ac:dyDescent="0.25">
      <c r="A199" s="248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70"/>
    </row>
    <row r="200" spans="1:15" x14ac:dyDescent="0.25">
      <c r="A200" s="394" t="s">
        <v>126</v>
      </c>
      <c r="B200" s="39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7"/>
    </row>
    <row r="201" spans="1:15" x14ac:dyDescent="0.25">
      <c r="A201" s="291" t="s">
        <v>105</v>
      </c>
      <c r="B201" s="98"/>
      <c r="C201" s="98" t="s">
        <v>106</v>
      </c>
      <c r="D201" s="9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16"/>
    </row>
    <row r="202" spans="1:15" outlineLevel="1" x14ac:dyDescent="0.25">
      <c r="A202" s="381"/>
      <c r="B202" s="382"/>
      <c r="C202" s="78"/>
      <c r="D202" s="245"/>
      <c r="E202" s="78"/>
      <c r="F202" s="1"/>
      <c r="G202" s="78"/>
      <c r="H202" s="1"/>
      <c r="I202" s="78"/>
      <c r="J202" s="1"/>
      <c r="K202" s="78"/>
      <c r="L202" s="1"/>
      <c r="M202" s="78"/>
      <c r="N202" s="1"/>
      <c r="O202" s="113"/>
    </row>
    <row r="203" spans="1:15" outlineLevel="1" x14ac:dyDescent="0.25">
      <c r="A203" s="381"/>
      <c r="B203" s="382"/>
      <c r="C203" s="78"/>
      <c r="D203" s="234"/>
      <c r="E203" s="78"/>
      <c r="F203" s="1"/>
      <c r="G203" s="78"/>
      <c r="H203" s="1"/>
      <c r="I203" s="78"/>
      <c r="J203" s="1"/>
      <c r="K203" s="78"/>
      <c r="L203" s="1"/>
      <c r="M203" s="78"/>
      <c r="N203" s="1"/>
      <c r="O203" s="113"/>
    </row>
    <row r="204" spans="1:15" outlineLevel="1" x14ac:dyDescent="0.25">
      <c r="A204" s="381"/>
      <c r="B204" s="382"/>
      <c r="C204" s="78"/>
      <c r="D204" s="234"/>
      <c r="E204" s="78"/>
      <c r="F204" s="1"/>
      <c r="G204" s="78"/>
      <c r="H204" s="1"/>
      <c r="I204" s="78"/>
      <c r="J204" s="1"/>
      <c r="K204" s="78"/>
      <c r="L204" s="1"/>
      <c r="M204" s="78"/>
      <c r="N204" s="1"/>
      <c r="O204" s="113"/>
    </row>
    <row r="205" spans="1:15" outlineLevel="1" x14ac:dyDescent="0.25">
      <c r="A205" s="381"/>
      <c r="B205" s="382"/>
      <c r="C205" s="78"/>
      <c r="D205" s="234"/>
      <c r="E205" s="78"/>
      <c r="F205" s="1"/>
      <c r="G205" s="78"/>
      <c r="H205" s="1"/>
      <c r="I205" s="78"/>
      <c r="J205" s="1"/>
      <c r="K205" s="78"/>
      <c r="L205" s="1"/>
      <c r="M205" s="78"/>
      <c r="N205" s="1"/>
      <c r="O205" s="113"/>
    </row>
    <row r="206" spans="1:15" outlineLevel="1" x14ac:dyDescent="0.25">
      <c r="A206" s="381"/>
      <c r="B206" s="382"/>
      <c r="C206" s="78"/>
      <c r="D206" s="234"/>
      <c r="E206" s="78"/>
      <c r="F206" s="1"/>
      <c r="G206" s="78"/>
      <c r="H206" s="1"/>
      <c r="I206" s="78"/>
      <c r="J206" s="1"/>
      <c r="K206" s="78"/>
      <c r="L206" s="1"/>
      <c r="M206" s="78"/>
      <c r="N206" s="1"/>
      <c r="O206" s="113"/>
    </row>
    <row r="207" spans="1:15" ht="15.75" outlineLevel="1" thickBot="1" x14ac:dyDescent="0.3">
      <c r="A207" s="381"/>
      <c r="B207" s="382"/>
      <c r="C207" s="78"/>
      <c r="D207" s="235"/>
      <c r="E207" s="84"/>
      <c r="F207" s="1"/>
      <c r="G207" s="84"/>
      <c r="H207" s="1"/>
      <c r="I207" s="78"/>
      <c r="J207" s="1"/>
      <c r="K207" s="78"/>
      <c r="L207" s="1"/>
      <c r="M207" s="78"/>
      <c r="N207" s="1"/>
      <c r="O207" s="113"/>
    </row>
    <row r="208" spans="1:15" ht="15.75" thickBot="1" x14ac:dyDescent="0.3">
      <c r="A208" s="237" t="s">
        <v>127</v>
      </c>
      <c r="B208" s="238"/>
      <c r="C208" s="239"/>
      <c r="D208" s="125"/>
      <c r="E208" s="90">
        <f>SUM(E202:E207)</f>
        <v>0</v>
      </c>
      <c r="F208" s="125"/>
      <c r="G208" s="90">
        <f>SUM(G202:G207)</f>
        <v>0</v>
      </c>
      <c r="H208" s="125"/>
      <c r="I208" s="90">
        <f>SUM(I202:I207)</f>
        <v>0</v>
      </c>
      <c r="J208" s="125"/>
      <c r="K208" s="90">
        <f>SUM(K202:K207)</f>
        <v>0</v>
      </c>
      <c r="L208" s="125"/>
      <c r="M208" s="90">
        <f>SUM(M202:M207)</f>
        <v>0</v>
      </c>
      <c r="N208" s="125"/>
      <c r="O208" s="115">
        <f>SUM(O202:O207)</f>
        <v>0</v>
      </c>
    </row>
    <row r="209" spans="1:15" ht="6.75" customHeight="1" x14ac:dyDescent="0.25">
      <c r="A209" s="383"/>
      <c r="B209" s="384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70"/>
    </row>
    <row r="210" spans="1:15" outlineLevel="1" x14ac:dyDescent="0.25">
      <c r="A210" s="385" t="s">
        <v>128</v>
      </c>
      <c r="B210" s="386"/>
      <c r="C210" s="387" t="s">
        <v>129</v>
      </c>
      <c r="D210" s="249"/>
      <c r="E210" s="126">
        <f>SUM(E102*((0.0044+0.0009)/2))</f>
        <v>0</v>
      </c>
      <c r="F210" s="124"/>
      <c r="G210" s="126">
        <f>SUM(G102*((0.0044+0.0009)/2))</f>
        <v>0</v>
      </c>
      <c r="H210" s="124"/>
      <c r="I210" s="126">
        <f>SUM(I102*(((0.0044+0.0009)/2)*1.01))</f>
        <v>0</v>
      </c>
      <c r="J210" s="124"/>
      <c r="K210" s="126">
        <f>SUM(K102*(((0.0044+0.0009)/2)*1.02))</f>
        <v>0</v>
      </c>
      <c r="L210" s="124"/>
      <c r="M210" s="126">
        <f>SUM(M102*(((0.0044+0.0009)/2)*1.03))</f>
        <v>0</v>
      </c>
      <c r="N210" s="124"/>
      <c r="O210" s="128">
        <f>SUM(O102*(((0.0044+0.0009)/2)*1.04))</f>
        <v>0</v>
      </c>
    </row>
    <row r="211" spans="1:15" ht="15.75" outlineLevel="1" thickBot="1" x14ac:dyDescent="0.3">
      <c r="A211" s="389" t="s">
        <v>130</v>
      </c>
      <c r="B211" s="390"/>
      <c r="C211" s="388"/>
      <c r="D211" s="250"/>
      <c r="E211" s="82">
        <f>SUM(E105*((0.007+0.0042)/2))</f>
        <v>0</v>
      </c>
      <c r="F211" s="1"/>
      <c r="G211" s="82">
        <f>SUM(G105*((0.007+0.0042)/2))</f>
        <v>0</v>
      </c>
      <c r="H211" s="1"/>
      <c r="I211" s="82">
        <f>SUM(I105*(((0.007+0.0042)/2)*1.01))</f>
        <v>0</v>
      </c>
      <c r="J211" s="1"/>
      <c r="K211" s="82">
        <f>SUM(K105*(((0.007+0.0042)/2)*1.02))</f>
        <v>0</v>
      </c>
      <c r="L211" s="1"/>
      <c r="M211" s="82">
        <f>SUM(M105*(((0.007+0.0042)/2)*1.03))</f>
        <v>0</v>
      </c>
      <c r="N211" s="1"/>
      <c r="O211" s="118">
        <f>SUM(O105*(((0.007+0.0042)/2)*1.04))</f>
        <v>0</v>
      </c>
    </row>
    <row r="212" spans="1:15" ht="15.75" thickBot="1" x14ac:dyDescent="0.3">
      <c r="A212" s="373" t="s">
        <v>131</v>
      </c>
      <c r="B212" s="374"/>
      <c r="C212" s="239"/>
      <c r="D212" s="125"/>
      <c r="E212" s="90">
        <f>SUM(E210:E211)</f>
        <v>0</v>
      </c>
      <c r="F212" s="125"/>
      <c r="G212" s="90">
        <f>SUM(G210:G211)</f>
        <v>0</v>
      </c>
      <c r="H212" s="125"/>
      <c r="I212" s="90">
        <f>SUM(I210:I211)</f>
        <v>0</v>
      </c>
      <c r="J212" s="125"/>
      <c r="K212" s="90">
        <f>SUM(K210:K211)</f>
        <v>0</v>
      </c>
      <c r="L212" s="125"/>
      <c r="M212" s="90">
        <f>SUM(M210:M211)</f>
        <v>0</v>
      </c>
      <c r="N212" s="125"/>
      <c r="O212" s="115">
        <f>SUM(O210:O211)</f>
        <v>0</v>
      </c>
    </row>
    <row r="213" spans="1:15" ht="6.75" customHeight="1" thickBot="1" x14ac:dyDescent="0.3">
      <c r="A213" s="391"/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3"/>
    </row>
    <row r="214" spans="1:15" ht="19.5" thickBot="1" x14ac:dyDescent="0.35">
      <c r="A214" s="370" t="s">
        <v>28</v>
      </c>
      <c r="B214" s="371"/>
      <c r="C214" s="371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2"/>
    </row>
    <row r="215" spans="1:15" ht="15.75" thickBot="1" x14ac:dyDescent="0.3">
      <c r="A215" s="373" t="s">
        <v>28</v>
      </c>
      <c r="B215" s="374"/>
      <c r="C215" s="239"/>
      <c r="D215" s="252"/>
      <c r="E215" s="252"/>
      <c r="F215" s="252"/>
      <c r="G215" s="121">
        <f>'Standard Work'!$E$31*SUM(G108+G110+G122+G132+G138+G148+G158+G168+G178+G188+G198+G208+G212+G111)</f>
        <v>0</v>
      </c>
      <c r="H215" s="252"/>
      <c r="I215" s="121">
        <f>'Standard Work'!$E$31*SUM(I108+I110+I122+I132+I138+I148+I158+I168+I178+I188+I198+I208+I212+I111)</f>
        <v>0</v>
      </c>
      <c r="J215" s="252"/>
      <c r="K215" s="121">
        <f>'Standard Work'!$E$31*SUM(K108+K110+K122+K132+K138+K148+K158+K168+K178+K188+K198+K208+K212+K111)</f>
        <v>0</v>
      </c>
      <c r="L215" s="252"/>
      <c r="M215" s="121">
        <f>'Standard Work'!$E$31*SUM(M108+M110+M122+M132+M138+M148+M158+M168+M178+M188+M198+M208+M212+M111)</f>
        <v>0</v>
      </c>
      <c r="N215" s="252"/>
      <c r="O215" s="121">
        <f>'Standard Work'!$E$31*SUM(O108+O110+O122+O132+O138+O148+O158+O168+O178+O188+O198+O208+O212+O111)</f>
        <v>0</v>
      </c>
    </row>
    <row r="216" spans="1:15" ht="6.75" customHeight="1" thickBot="1" x14ac:dyDescent="0.3">
      <c r="A216" s="302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4"/>
    </row>
    <row r="217" spans="1:15" ht="15.75" thickBot="1" x14ac:dyDescent="0.3">
      <c r="A217" s="373" t="s">
        <v>132</v>
      </c>
      <c r="B217" s="374"/>
      <c r="C217" s="268"/>
      <c r="D217" s="241"/>
      <c r="E217" s="255">
        <f>SUM(E108+E110+E122+E132+E138+E148+E158+E168+E178+E188+E198+E208+E212+E111)</f>
        <v>0</v>
      </c>
      <c r="F217" s="241"/>
      <c r="G217" s="255">
        <f>SUM(G108+G110+G122+G132+G138+G148+G158+G168+G178+G188+G198+G208+G212+G215+G111)</f>
        <v>0</v>
      </c>
      <c r="H217" s="241"/>
      <c r="I217" s="255">
        <f>SUM(I108+I110+I122+I132+I138+I148+I158+I168+I178+I188+I198+I208+I212+I215+I111)</f>
        <v>0</v>
      </c>
      <c r="J217" s="241"/>
      <c r="K217" s="255">
        <f>SUM(K108+K110+K122+K132+K138+K148+K158+K168+K178+K188+K198+K208+K212+K215+K111)</f>
        <v>0</v>
      </c>
      <c r="L217" s="241"/>
      <c r="M217" s="255">
        <f>SUM(M108+M110+M122+M132+M138+M148+M158+M168+M178+M188+M198+M208+M212+M215+M111)</f>
        <v>0</v>
      </c>
      <c r="N217" s="241"/>
      <c r="O217" s="270">
        <f>SUM(O108+O110+O122+O132+O138+O148+O158+O168+O178+O188+O198+O208+O212+O215+O111)</f>
        <v>0</v>
      </c>
    </row>
    <row r="218" spans="1:15" ht="15.75" thickBot="1" x14ac:dyDescent="0.3">
      <c r="A218" s="2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2"/>
    </row>
    <row r="219" spans="1:15" ht="24" thickBot="1" x14ac:dyDescent="0.4">
      <c r="A219" s="375" t="s">
        <v>133</v>
      </c>
      <c r="B219" s="376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  <c r="N219" s="376"/>
      <c r="O219" s="377"/>
    </row>
    <row r="220" spans="1:15" ht="6.75" customHeight="1" x14ac:dyDescent="0.25">
      <c r="A220" s="258"/>
      <c r="B220" s="259"/>
      <c r="C220" s="259"/>
      <c r="D220" s="259"/>
      <c r="E220" s="259"/>
      <c r="F220" s="259"/>
      <c r="G220" s="260">
        <v>1</v>
      </c>
      <c r="H220" s="260"/>
      <c r="I220" s="260">
        <v>2</v>
      </c>
      <c r="J220" s="260"/>
      <c r="K220" s="260">
        <v>3</v>
      </c>
      <c r="L220" s="260"/>
      <c r="M220" s="260">
        <v>4</v>
      </c>
      <c r="N220" s="260"/>
      <c r="O220" s="261">
        <v>5</v>
      </c>
    </row>
    <row r="221" spans="1:15" x14ac:dyDescent="0.25">
      <c r="A221" s="262" t="s">
        <v>134</v>
      </c>
      <c r="B221" s="263"/>
      <c r="C221" s="263"/>
      <c r="D221" s="263"/>
      <c r="E221" s="52"/>
      <c r="F221" s="263"/>
      <c r="G221" s="263">
        <f>-E217</f>
        <v>0</v>
      </c>
      <c r="H221" s="263"/>
      <c r="I221" s="263">
        <f>G223</f>
        <v>0</v>
      </c>
      <c r="J221" s="263"/>
      <c r="K221" s="263">
        <f>I223</f>
        <v>0</v>
      </c>
      <c r="L221" s="263"/>
      <c r="M221" s="263">
        <f>K223</f>
        <v>0</v>
      </c>
      <c r="N221" s="263"/>
      <c r="O221" s="264">
        <f>M223</f>
        <v>0</v>
      </c>
    </row>
    <row r="222" spans="1:15" x14ac:dyDescent="0.25">
      <c r="A222" s="262" t="s">
        <v>135</v>
      </c>
      <c r="B222" s="263"/>
      <c r="C222" s="263"/>
      <c r="D222" s="263"/>
      <c r="E222" s="52"/>
      <c r="F222" s="263"/>
      <c r="G222" s="263">
        <f>SUM(G94-G217)</f>
        <v>0</v>
      </c>
      <c r="H222" s="263"/>
      <c r="I222" s="263">
        <f>SUM(I94-I217)</f>
        <v>0</v>
      </c>
      <c r="J222" s="263"/>
      <c r="K222" s="263">
        <f>SUM(K94-K217)</f>
        <v>0</v>
      </c>
      <c r="L222" s="263"/>
      <c r="M222" s="263">
        <f>SUM(M94-M217)</f>
        <v>0</v>
      </c>
      <c r="N222" s="263"/>
      <c r="O222" s="264">
        <f>SUM(O94-O217)</f>
        <v>0</v>
      </c>
    </row>
    <row r="223" spans="1:15" ht="15.75" thickBot="1" x14ac:dyDescent="0.3">
      <c r="A223" s="265" t="s">
        <v>136</v>
      </c>
      <c r="B223" s="266"/>
      <c r="C223" s="266"/>
      <c r="D223" s="266"/>
      <c r="E223" s="209"/>
      <c r="F223" s="266"/>
      <c r="G223" s="266">
        <f>SUM(G221:G222)</f>
        <v>0</v>
      </c>
      <c r="H223" s="266"/>
      <c r="I223" s="266">
        <f>SUM(I221:I222)</f>
        <v>0</v>
      </c>
      <c r="J223" s="266"/>
      <c r="K223" s="266">
        <f>SUM(K221:K222)</f>
        <v>0</v>
      </c>
      <c r="L223" s="266"/>
      <c r="M223" s="266">
        <f>SUM(M221:M222)</f>
        <v>0</v>
      </c>
      <c r="N223" s="266"/>
      <c r="O223" s="267">
        <f>SUM(O221:O222)</f>
        <v>0</v>
      </c>
    </row>
    <row r="224" spans="1:15" ht="15.75" thickBot="1" x14ac:dyDescent="0.3"/>
    <row r="225" spans="1:15" ht="24" thickBot="1" x14ac:dyDescent="0.4">
      <c r="A225" s="378" t="s">
        <v>137</v>
      </c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80"/>
    </row>
    <row r="226" spans="1:15" ht="15.75" thickBot="1" x14ac:dyDescent="0.3">
      <c r="A226" s="131"/>
      <c r="B226" s="133"/>
      <c r="C226" s="133"/>
      <c r="D226" s="180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6"/>
    </row>
    <row r="227" spans="1:15" ht="19.5" thickBot="1" x14ac:dyDescent="0.35">
      <c r="A227" s="131"/>
      <c r="B227" s="133"/>
      <c r="C227" s="133"/>
      <c r="D227" s="180"/>
      <c r="E227" s="359" t="s">
        <v>7</v>
      </c>
      <c r="F227" s="360"/>
      <c r="G227" s="275">
        <f>-(E7)+NPV('Standard Work'!E40,(G222-E217),I222,K222,M222,O222)</f>
        <v>0</v>
      </c>
      <c r="H227" s="133"/>
      <c r="I227" s="359" t="s">
        <v>10</v>
      </c>
      <c r="J227" s="360"/>
      <c r="K227" s="185" t="str">
        <f>IFERROR(IRR(Key!B26:G26),"")</f>
        <v/>
      </c>
      <c r="L227" s="133"/>
      <c r="M227" s="133"/>
      <c r="N227" s="133"/>
      <c r="O227" s="136"/>
    </row>
    <row r="228" spans="1:15" ht="11.25" customHeight="1" thickBot="1" x14ac:dyDescent="0.3">
      <c r="A228" s="131"/>
      <c r="B228" s="133"/>
      <c r="C228" s="133"/>
      <c r="D228" s="180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6"/>
    </row>
    <row r="229" spans="1:15" ht="19.5" thickBot="1" x14ac:dyDescent="0.35">
      <c r="A229" s="131"/>
      <c r="B229" s="133"/>
      <c r="C229" s="133"/>
      <c r="D229" s="180"/>
      <c r="E229" s="359" t="s">
        <v>13</v>
      </c>
      <c r="F229" s="360"/>
      <c r="G229" s="184" t="str">
        <f>IFERROR(((SUM(G222,I222,K222,M222,O222)-E217)-SUM(E7))/SUM(E7),"")</f>
        <v/>
      </c>
      <c r="H229" s="133"/>
      <c r="I229" s="359" t="s">
        <v>138</v>
      </c>
      <c r="J229" s="360"/>
      <c r="K229" s="130">
        <f>IF(G223&gt;0,E220+-G221/G222,IF(G223+I222&gt;0,G220+-G223/I222,IF(I223+K222&gt;0,I220+-I223/K222,IF(K223+M222&gt;0,K220+-K223/M222,IF(M223+O222&gt;0,M220+-M223/O222,5)))))+IF(E7=0,0,IF(E7="",0,(VLOOKUP($L$7,Key!$B$3:$C$14,2,FALSE)/12)))</f>
        <v>5</v>
      </c>
      <c r="L229" s="133" t="s">
        <v>139</v>
      </c>
      <c r="M229" s="133"/>
      <c r="N229" s="133"/>
      <c r="O229" s="136"/>
    </row>
    <row r="230" spans="1:15" ht="11.25" customHeight="1" thickBot="1" x14ac:dyDescent="0.35">
      <c r="A230" s="131"/>
      <c r="B230" s="133"/>
      <c r="C230" s="133"/>
      <c r="D230" s="180"/>
      <c r="E230" s="187"/>
      <c r="F230" s="134"/>
      <c r="G230" s="188"/>
      <c r="H230" s="133"/>
      <c r="I230" s="187"/>
      <c r="J230" s="134"/>
      <c r="K230" s="134"/>
      <c r="L230" s="133"/>
      <c r="M230" s="133"/>
      <c r="N230" s="133"/>
      <c r="O230" s="136"/>
    </row>
    <row r="231" spans="1:15" ht="19.5" thickBot="1" x14ac:dyDescent="0.35">
      <c r="A231" s="131"/>
      <c r="B231" s="133"/>
      <c r="C231" s="133"/>
      <c r="D231" s="180"/>
      <c r="E231" s="359" t="s">
        <v>140</v>
      </c>
      <c r="F231" s="360"/>
      <c r="G231" s="275">
        <f>SUM(G217,I217,K217,M217,O217,E217,E7)-SUM(G215,I215,K215,M215,O215)</f>
        <v>0</v>
      </c>
      <c r="H231" s="133"/>
      <c r="I231" s="359" t="s">
        <v>141</v>
      </c>
      <c r="J231" s="360"/>
      <c r="K231" s="275">
        <f>SUM(G215,I215,K215,M215,O215)</f>
        <v>0</v>
      </c>
      <c r="L231" s="133"/>
      <c r="M231" s="133"/>
      <c r="N231" s="133"/>
      <c r="O231" s="136"/>
    </row>
    <row r="232" spans="1:15" ht="11.25" hidden="1" customHeight="1" thickTop="1" thickBot="1" x14ac:dyDescent="0.35">
      <c r="A232" s="131"/>
      <c r="B232" s="133"/>
      <c r="C232" s="133"/>
      <c r="D232" s="133"/>
      <c r="E232" s="187"/>
      <c r="F232" s="134"/>
      <c r="G232" s="190"/>
      <c r="H232" s="133"/>
      <c r="I232" s="187"/>
      <c r="J232" s="134"/>
      <c r="K232" s="191"/>
      <c r="L232" s="133"/>
      <c r="M232" s="133"/>
      <c r="N232" s="133"/>
      <c r="O232" s="136"/>
    </row>
    <row r="233" spans="1:15" ht="19.5" hidden="1" thickBot="1" x14ac:dyDescent="0.35">
      <c r="A233" s="131"/>
      <c r="B233" s="133"/>
      <c r="C233" s="133"/>
      <c r="D233" s="180"/>
      <c r="E233" s="298" t="s">
        <v>142</v>
      </c>
      <c r="F233" s="129"/>
      <c r="G233" s="189">
        <f>SUM(G94,I94,K94,M94,O94)-G231</f>
        <v>0</v>
      </c>
      <c r="H233" s="133"/>
      <c r="I233" s="298" t="s">
        <v>143</v>
      </c>
      <c r="J233" s="129"/>
      <c r="K233" s="184" t="str">
        <f>IFERROR((G233/G231),"")</f>
        <v/>
      </c>
      <c r="L233" s="133"/>
      <c r="M233" s="133"/>
      <c r="N233" s="133"/>
      <c r="O233" s="136"/>
    </row>
    <row r="234" spans="1:15" ht="15.75" thickBot="1" x14ac:dyDescent="0.3">
      <c r="A234" s="132"/>
      <c r="B234" s="134"/>
      <c r="C234" s="134"/>
      <c r="D234" s="181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5"/>
    </row>
    <row r="237" spans="1:15" hidden="1" x14ac:dyDescent="0.25">
      <c r="B237" s="186">
        <f>-E7-E217</f>
        <v>0</v>
      </c>
      <c r="C237" s="6">
        <f>G222</f>
        <v>0</v>
      </c>
      <c r="D237" s="6">
        <f>I222</f>
        <v>0</v>
      </c>
      <c r="E237" s="6">
        <f>K222</f>
        <v>0</v>
      </c>
      <c r="F237" s="6">
        <f>M222</f>
        <v>0</v>
      </c>
      <c r="G237" s="6">
        <f>O222</f>
        <v>0</v>
      </c>
    </row>
  </sheetData>
  <sheetProtection algorithmName="SHA-512" hashValue="U6rxxv4HjnQ2cpfivHwcN1SNBjG21QH5McGaQ4qt7AF+7hXckqfvTG8o91E/SJbZJ4l4qCeNRfkpKOHJF8sfPg==" saltValue="Zp76DpqTOiD5zM42A99nZA==" spinCount="100000" sheet="1" formatCells="0"/>
  <mergeCells count="120">
    <mergeCell ref="A96:O96"/>
    <mergeCell ref="A98:O98"/>
    <mergeCell ref="A99:B100"/>
    <mergeCell ref="C99:C100"/>
    <mergeCell ref="A102:B102"/>
    <mergeCell ref="A1:O1"/>
    <mergeCell ref="A37:B37"/>
    <mergeCell ref="A47:B47"/>
    <mergeCell ref="A60:B60"/>
    <mergeCell ref="A73:B73"/>
    <mergeCell ref="A86:B86"/>
    <mergeCell ref="A31:O31"/>
    <mergeCell ref="A95:O95"/>
    <mergeCell ref="A76:O76"/>
    <mergeCell ref="A63:O63"/>
    <mergeCell ref="A50:O50"/>
    <mergeCell ref="A40:O40"/>
    <mergeCell ref="K3:N3"/>
    <mergeCell ref="K2:N2"/>
    <mergeCell ref="L7:M7"/>
    <mergeCell ref="A7:D7"/>
    <mergeCell ref="H7:K7"/>
    <mergeCell ref="A2:B2"/>
    <mergeCell ref="C2:E2"/>
    <mergeCell ref="A103:B103"/>
    <mergeCell ref="A104:B104"/>
    <mergeCell ref="A105:B105"/>
    <mergeCell ref="A106:B106"/>
    <mergeCell ref="A107:B107"/>
    <mergeCell ref="A108:C108"/>
    <mergeCell ref="A109:O109"/>
    <mergeCell ref="A112:O112"/>
    <mergeCell ref="A113:O113"/>
    <mergeCell ref="A114:B114"/>
    <mergeCell ref="A116:B116"/>
    <mergeCell ref="A117:B117"/>
    <mergeCell ref="A118:B118"/>
    <mergeCell ref="A119:B119"/>
    <mergeCell ref="A120:B120"/>
    <mergeCell ref="A121:B121"/>
    <mergeCell ref="A124:B124"/>
    <mergeCell ref="A126:B126"/>
    <mergeCell ref="A127:B127"/>
    <mergeCell ref="A128:B128"/>
    <mergeCell ref="A129:B129"/>
    <mergeCell ref="A130:B130"/>
    <mergeCell ref="A131:B131"/>
    <mergeCell ref="A134:B134"/>
    <mergeCell ref="A136:B136"/>
    <mergeCell ref="A137:B137"/>
    <mergeCell ref="A140:B140"/>
    <mergeCell ref="A142:B142"/>
    <mergeCell ref="A143:B143"/>
    <mergeCell ref="A144:B144"/>
    <mergeCell ref="A145:B145"/>
    <mergeCell ref="A146:B146"/>
    <mergeCell ref="A147:B147"/>
    <mergeCell ref="A150:B150"/>
    <mergeCell ref="A152:B152"/>
    <mergeCell ref="A153:B153"/>
    <mergeCell ref="A154:B154"/>
    <mergeCell ref="A155:B155"/>
    <mergeCell ref="A156:B156"/>
    <mergeCell ref="A157:B157"/>
    <mergeCell ref="A160:B160"/>
    <mergeCell ref="A162:B162"/>
    <mergeCell ref="A163:B163"/>
    <mergeCell ref="A164:B164"/>
    <mergeCell ref="A165:B165"/>
    <mergeCell ref="A166:B166"/>
    <mergeCell ref="A167:B167"/>
    <mergeCell ref="A170:B170"/>
    <mergeCell ref="A172:B172"/>
    <mergeCell ref="A173:B173"/>
    <mergeCell ref="A174:B174"/>
    <mergeCell ref="A175:B175"/>
    <mergeCell ref="A176:B176"/>
    <mergeCell ref="A177:B177"/>
    <mergeCell ref="A180:B180"/>
    <mergeCell ref="A182:B182"/>
    <mergeCell ref="A183:B183"/>
    <mergeCell ref="A184:B184"/>
    <mergeCell ref="A185:B185"/>
    <mergeCell ref="A186:B186"/>
    <mergeCell ref="A187:B187"/>
    <mergeCell ref="A190:B190"/>
    <mergeCell ref="A192:B192"/>
    <mergeCell ref="A193:B193"/>
    <mergeCell ref="A194:B194"/>
    <mergeCell ref="A195:B195"/>
    <mergeCell ref="A196:B196"/>
    <mergeCell ref="A197:B197"/>
    <mergeCell ref="A200:B200"/>
    <mergeCell ref="A202:B202"/>
    <mergeCell ref="A203:B203"/>
    <mergeCell ref="A204:B204"/>
    <mergeCell ref="E231:F231"/>
    <mergeCell ref="I231:J231"/>
    <mergeCell ref="A6:O6"/>
    <mergeCell ref="A22:O22"/>
    <mergeCell ref="A11:O11"/>
    <mergeCell ref="A9:O9"/>
    <mergeCell ref="A214:O214"/>
    <mergeCell ref="A215:B215"/>
    <mergeCell ref="A217:B217"/>
    <mergeCell ref="A219:O219"/>
    <mergeCell ref="A225:O225"/>
    <mergeCell ref="E227:F227"/>
    <mergeCell ref="I227:J227"/>
    <mergeCell ref="E229:F229"/>
    <mergeCell ref="I229:J229"/>
    <mergeCell ref="A205:B205"/>
    <mergeCell ref="A206:B206"/>
    <mergeCell ref="A207:B207"/>
    <mergeCell ref="A209:B209"/>
    <mergeCell ref="A210:B210"/>
    <mergeCell ref="C210:C211"/>
    <mergeCell ref="A211:B211"/>
    <mergeCell ref="A212:B212"/>
    <mergeCell ref="A213:O213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Key!B$3:B$14</xm:f>
          </x14:formula1>
          <xm:sqref>L7:M7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L52"/>
  <sheetViews>
    <sheetView topLeftCell="A4" zoomScale="80" zoomScaleNormal="80" zoomScalePageLayoutView="80" workbookViewId="0">
      <selection activeCell="C35" sqref="C35"/>
    </sheetView>
  </sheetViews>
  <sheetFormatPr defaultColWidth="9.140625" defaultRowHeight="15.75" x14ac:dyDescent="0.25"/>
  <cols>
    <col min="1" max="1" width="4.7109375" style="7" customWidth="1"/>
    <col min="2" max="2" width="53.140625" style="7" customWidth="1"/>
    <col min="3" max="7" width="10.7109375" style="7" customWidth="1"/>
    <col min="8" max="16384" width="9.140625" style="7"/>
  </cols>
  <sheetData>
    <row r="1" spans="1:38" x14ac:dyDescent="0.25">
      <c r="A1" s="448" t="s">
        <v>144</v>
      </c>
      <c r="B1" s="449"/>
      <c r="C1" s="449"/>
      <c r="D1" s="449"/>
      <c r="E1" s="449"/>
      <c r="F1" s="449"/>
      <c r="G1" s="450"/>
    </row>
    <row r="2" spans="1:38" x14ac:dyDescent="0.25">
      <c r="A2" s="451" t="s">
        <v>145</v>
      </c>
      <c r="B2" s="452"/>
      <c r="C2" s="452"/>
      <c r="D2" s="452"/>
      <c r="E2" s="452"/>
      <c r="F2" s="452"/>
      <c r="G2" s="453"/>
    </row>
    <row r="3" spans="1:38" ht="18.75" x14ac:dyDescent="0.3">
      <c r="A3" s="88" t="s">
        <v>52</v>
      </c>
      <c r="B3" s="104"/>
      <c r="C3" s="308"/>
      <c r="D3" s="308"/>
      <c r="E3" s="308"/>
      <c r="F3" s="308"/>
      <c r="G3" s="142" t="s">
        <v>53</v>
      </c>
    </row>
    <row r="4" spans="1:38" x14ac:dyDescent="0.25">
      <c r="A4" s="43"/>
      <c r="B4" s="39" t="s">
        <v>146</v>
      </c>
      <c r="C4" s="443" t="s">
        <v>147</v>
      </c>
      <c r="D4" s="443"/>
      <c r="E4" s="443"/>
      <c r="F4" s="443"/>
      <c r="G4" s="444"/>
    </row>
    <row r="5" spans="1:38" x14ac:dyDescent="0.25">
      <c r="A5" s="36"/>
      <c r="B5" s="42"/>
      <c r="C5" s="91" t="str">
        <f>'Cohort Model On-site'!G13</f>
        <v>FY 20_ _</v>
      </c>
      <c r="D5" s="305" t="str">
        <f>'Cohort Model On-site'!I13</f>
        <v>FY 20_ _</v>
      </c>
      <c r="E5" s="305" t="str">
        <f>'Cohort Model On-site'!K13</f>
        <v>FY 20_ _</v>
      </c>
      <c r="F5" s="305" t="str">
        <f>'Cohort Model On-site'!M13</f>
        <v>FY 20_ _</v>
      </c>
      <c r="G5" s="306" t="str">
        <f>'Cohort Model On-site'!O13</f>
        <v>FY 20_ _</v>
      </c>
    </row>
    <row r="6" spans="1:38" x14ac:dyDescent="0.25">
      <c r="A6" s="41"/>
      <c r="B6" s="40"/>
      <c r="C6" s="306" t="s">
        <v>59</v>
      </c>
      <c r="D6" s="39" t="s">
        <v>60</v>
      </c>
      <c r="E6" s="39" t="s">
        <v>61</v>
      </c>
      <c r="F6" s="39" t="s">
        <v>62</v>
      </c>
      <c r="G6" s="39" t="s">
        <v>63</v>
      </c>
    </row>
    <row r="7" spans="1:38" x14ac:dyDescent="0.25">
      <c r="A7" s="27" t="s">
        <v>148</v>
      </c>
      <c r="B7" s="26" t="s">
        <v>149</v>
      </c>
      <c r="C7" s="92"/>
      <c r="D7" s="93"/>
      <c r="E7" s="93"/>
      <c r="F7" s="93"/>
      <c r="G7" s="93"/>
    </row>
    <row r="8" spans="1:38" x14ac:dyDescent="0.25">
      <c r="A8" s="27"/>
      <c r="B8" s="26" t="s">
        <v>150</v>
      </c>
      <c r="C8" s="94"/>
      <c r="D8" s="93"/>
      <c r="E8" s="93"/>
      <c r="F8" s="93"/>
      <c r="G8" s="93"/>
    </row>
    <row r="9" spans="1:38" x14ac:dyDescent="0.25">
      <c r="A9" s="27"/>
      <c r="B9" s="26" t="s">
        <v>151</v>
      </c>
      <c r="C9" s="94"/>
      <c r="D9" s="93"/>
      <c r="E9" s="93"/>
      <c r="F9" s="93"/>
      <c r="G9" s="93"/>
    </row>
    <row r="10" spans="1:38" x14ac:dyDescent="0.25">
      <c r="A10" s="27"/>
      <c r="B10" s="26" t="s">
        <v>152</v>
      </c>
      <c r="C10" s="94"/>
      <c r="D10" s="93"/>
      <c r="E10" s="93"/>
      <c r="F10" s="93"/>
      <c r="G10" s="93"/>
    </row>
    <row r="11" spans="1:38" s="8" customFormat="1" ht="12.75" x14ac:dyDescent="0.2">
      <c r="A11" s="37"/>
      <c r="B11" s="37"/>
      <c r="C11" s="37"/>
      <c r="D11" s="37"/>
      <c r="E11" s="37"/>
      <c r="F11" s="37"/>
      <c r="G11" s="28"/>
    </row>
    <row r="12" spans="1:38" x14ac:dyDescent="0.25">
      <c r="A12" s="307" t="s">
        <v>153</v>
      </c>
      <c r="B12" s="38" t="s">
        <v>154</v>
      </c>
      <c r="C12" s="93"/>
      <c r="D12" s="95"/>
      <c r="E12" s="95"/>
      <c r="F12" s="95"/>
      <c r="G12" s="93"/>
    </row>
    <row r="13" spans="1:38" x14ac:dyDescent="0.25">
      <c r="A13" s="307"/>
      <c r="B13" s="38" t="s">
        <v>155</v>
      </c>
      <c r="C13" s="93"/>
      <c r="D13" s="95"/>
      <c r="E13" s="95"/>
      <c r="F13" s="95"/>
      <c r="G13" s="93"/>
    </row>
    <row r="14" spans="1:38" s="8" customFormat="1" ht="12.75" x14ac:dyDescent="0.2">
      <c r="A14" s="37"/>
      <c r="B14" s="37"/>
      <c r="C14" s="37"/>
      <c r="D14" s="37"/>
      <c r="E14" s="37"/>
      <c r="F14" s="37"/>
      <c r="G14" s="28"/>
    </row>
    <row r="15" spans="1:38" x14ac:dyDescent="0.25">
      <c r="A15" s="27" t="s">
        <v>156</v>
      </c>
      <c r="B15" s="26" t="s">
        <v>157</v>
      </c>
      <c r="C15" s="94"/>
      <c r="D15" s="93"/>
      <c r="E15" s="93"/>
      <c r="F15" s="93"/>
      <c r="G15" s="93"/>
      <c r="AL15" t="s">
        <v>158</v>
      </c>
    </row>
    <row r="16" spans="1:38" x14ac:dyDescent="0.25">
      <c r="A16" s="27"/>
      <c r="B16" s="26" t="s">
        <v>159</v>
      </c>
      <c r="C16" s="94"/>
      <c r="D16" s="93"/>
      <c r="E16" s="93"/>
      <c r="F16" s="93"/>
      <c r="G16" s="93"/>
    </row>
    <row r="17" spans="1:7" x14ac:dyDescent="0.25">
      <c r="A17" s="27"/>
      <c r="B17" s="26" t="s">
        <v>160</v>
      </c>
      <c r="C17" s="94"/>
      <c r="D17" s="93"/>
      <c r="E17" s="93"/>
      <c r="F17" s="93"/>
      <c r="G17" s="93"/>
    </row>
    <row r="18" spans="1:7" x14ac:dyDescent="0.25">
      <c r="A18" s="27"/>
      <c r="B18" s="26" t="s">
        <v>161</v>
      </c>
      <c r="C18" s="94"/>
      <c r="D18" s="93"/>
      <c r="E18" s="93"/>
      <c r="F18" s="93"/>
      <c r="G18" s="93"/>
    </row>
    <row r="19" spans="1:7" s="8" customFormat="1" ht="12.75" x14ac:dyDescent="0.2">
      <c r="A19" s="30"/>
      <c r="B19" s="29"/>
      <c r="C19" s="29"/>
      <c r="D19" s="28"/>
      <c r="E19" s="28"/>
      <c r="F19" s="28"/>
      <c r="G19" s="28"/>
    </row>
    <row r="20" spans="1:7" x14ac:dyDescent="0.25">
      <c r="A20" s="27" t="s">
        <v>162</v>
      </c>
      <c r="B20" s="26" t="s">
        <v>163</v>
      </c>
      <c r="C20" s="34"/>
      <c r="D20" s="33"/>
      <c r="E20" s="33"/>
      <c r="F20" s="33"/>
      <c r="G20" s="33"/>
    </row>
    <row r="21" spans="1:7" x14ac:dyDescent="0.25">
      <c r="A21" s="31"/>
      <c r="B21" s="32" t="s">
        <v>164</v>
      </c>
      <c r="C21" s="25">
        <f>'Cohort Model On-site'!G14*'Cohort Model On-site'!$G$29*'Cohort Model On-site'!$C39</f>
        <v>0</v>
      </c>
      <c r="D21" s="25">
        <f>'Cohort Model On-site'!I14*'Cohort Model On-site'!$I$29*'Cohort Model On-site'!$C49</f>
        <v>0</v>
      </c>
      <c r="E21" s="25">
        <f>'Cohort Model On-site'!K14*'Cohort Model On-site'!$K$29*'Cohort Model On-site'!$C62</f>
        <v>0</v>
      </c>
      <c r="F21" s="25">
        <f>'Cohort Model On-site'!M14*'Cohort Model On-site'!$M$29*'Cohort Model On-site'!$C75</f>
        <v>0</v>
      </c>
      <c r="G21" s="25">
        <f>'Cohort Model On-site'!O14*'Cohort Model On-site'!$O$29*'Cohort Model On-site'!$C88</f>
        <v>0</v>
      </c>
    </row>
    <row r="22" spans="1:7" x14ac:dyDescent="0.25">
      <c r="A22" s="31"/>
      <c r="B22" s="32" t="s">
        <v>165</v>
      </c>
      <c r="C22" s="25">
        <f>(SUM('Cohort Model On-site'!G15:G16)*'Cohort Model On-site'!G29*'Cohort Model On-site'!$C39)+('Cohort Model On-site'!G20*'Cohort Model On-site'!G29)</f>
        <v>0</v>
      </c>
      <c r="D22" s="24">
        <f>(SUM('Cohort Model On-site'!I15:I16)*'Cohort Model On-site'!I29*'Cohort Model On-site'!C49)+('Cohort Model On-site'!I20*'Cohort Model On-site'!I29)</f>
        <v>0</v>
      </c>
      <c r="E22" s="24">
        <f>(SUM('Cohort Model On-site'!K15:K16)*'Cohort Model On-site'!K29*'Cohort Model On-site'!C62)+('Cohort Model On-site'!K20*'Cohort Model On-site'!K29)</f>
        <v>0</v>
      </c>
      <c r="F22" s="24">
        <f>(SUM('Cohort Model On-site'!M15:M16)*'Cohort Model On-site'!M29*'Cohort Model On-site'!C75)+('Cohort Model On-site'!M20*'Cohort Model On-site'!M29)</f>
        <v>0</v>
      </c>
      <c r="G22" s="24">
        <f>(SUM('Cohort Model On-site'!O15:O16)*'Cohort Model On-site'!O29*'Cohort Model On-site'!C88)+('Cohort Model On-site'!O20*'Cohort Model On-site'!O29)</f>
        <v>0</v>
      </c>
    </row>
    <row r="23" spans="1:7" x14ac:dyDescent="0.25">
      <c r="A23" s="31"/>
      <c r="B23" s="32" t="s">
        <v>166</v>
      </c>
      <c r="C23" s="96"/>
      <c r="D23" s="97"/>
      <c r="E23" s="97"/>
      <c r="F23" s="97"/>
      <c r="G23" s="97"/>
    </row>
    <row r="24" spans="1:7" x14ac:dyDescent="0.25">
      <c r="A24" s="31"/>
      <c r="B24" s="32" t="s">
        <v>167</v>
      </c>
      <c r="C24" s="96"/>
      <c r="D24" s="97"/>
      <c r="E24" s="97"/>
      <c r="F24" s="97"/>
      <c r="G24" s="97"/>
    </row>
    <row r="25" spans="1:7" x14ac:dyDescent="0.25">
      <c r="A25" s="31"/>
      <c r="B25" s="32" t="s">
        <v>168</v>
      </c>
      <c r="C25" s="96"/>
      <c r="D25" s="97"/>
      <c r="E25" s="97"/>
      <c r="F25" s="97"/>
      <c r="G25" s="97"/>
    </row>
    <row r="26" spans="1:7" x14ac:dyDescent="0.25">
      <c r="A26" s="31"/>
      <c r="B26" s="26" t="s">
        <v>169</v>
      </c>
      <c r="C26" s="25">
        <f>SUM(C21:C25)</f>
        <v>0</v>
      </c>
      <c r="D26" s="25">
        <f t="shared" ref="D26:G26" si="0">SUM(D21:D25)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</row>
    <row r="27" spans="1:7" x14ac:dyDescent="0.25">
      <c r="A27" s="27" t="s">
        <v>170</v>
      </c>
      <c r="B27" s="26" t="s">
        <v>171</v>
      </c>
      <c r="C27" s="34"/>
      <c r="D27" s="33"/>
      <c r="E27" s="33"/>
      <c r="F27" s="33"/>
      <c r="G27" s="33"/>
    </row>
    <row r="28" spans="1:7" x14ac:dyDescent="0.25">
      <c r="A28" s="35"/>
      <c r="B28" s="26" t="s">
        <v>172</v>
      </c>
      <c r="C28" s="34"/>
      <c r="D28" s="33"/>
      <c r="E28" s="33"/>
      <c r="F28" s="33"/>
      <c r="G28" s="33"/>
    </row>
    <row r="29" spans="1:7" x14ac:dyDescent="0.25">
      <c r="A29" s="31"/>
      <c r="B29" s="32" t="s">
        <v>173</v>
      </c>
      <c r="C29" s="25">
        <f>SUM('Cohort Model On-site'!G102:G103,'Cohort Model On-site'!G110)</f>
        <v>0</v>
      </c>
      <c r="D29" s="25">
        <f>SUM('Cohort Model On-site'!I102:I103,'Cohort Model On-site'!I110)</f>
        <v>0</v>
      </c>
      <c r="E29" s="25">
        <f>SUM('Cohort Model On-site'!K102:K103,'Cohort Model On-site'!K110)</f>
        <v>0</v>
      </c>
      <c r="F29" s="25">
        <f>SUM('Cohort Model On-site'!M102:M103,'Cohort Model On-site'!M110)</f>
        <v>0</v>
      </c>
      <c r="G29" s="25">
        <f>SUM('Cohort Model On-site'!O102:O103,'Cohort Model On-site'!O110)</f>
        <v>0</v>
      </c>
    </row>
    <row r="30" spans="1:7" x14ac:dyDescent="0.25">
      <c r="A30" s="31"/>
      <c r="B30" s="32" t="s">
        <v>174</v>
      </c>
      <c r="C30" s="25">
        <f>SUM('Cohort Model On-site'!G104:G107,'Cohort Model On-site'!G111)</f>
        <v>0</v>
      </c>
      <c r="D30" s="25">
        <f>SUM('Cohort Model On-site'!I104:I107,'Cohort Model On-site'!I111)</f>
        <v>0</v>
      </c>
      <c r="E30" s="25">
        <f>SUM('Cohort Model On-site'!K104:K107,'Cohort Model On-site'!K111)</f>
        <v>0</v>
      </c>
      <c r="F30" s="25">
        <f>SUM('Cohort Model On-site'!M104:M107,'Cohort Model On-site'!M111)</f>
        <v>0</v>
      </c>
      <c r="G30" s="25">
        <f>SUM('Cohort Model On-site'!O104:O107,'Cohort Model On-site'!O111)</f>
        <v>0</v>
      </c>
    </row>
    <row r="31" spans="1:7" x14ac:dyDescent="0.25">
      <c r="A31" s="35"/>
      <c r="B31" s="26" t="s">
        <v>175</v>
      </c>
      <c r="C31" s="34"/>
      <c r="D31" s="33"/>
      <c r="E31" s="33"/>
      <c r="F31" s="33"/>
      <c r="G31" s="33"/>
    </row>
    <row r="32" spans="1:7" x14ac:dyDescent="0.25">
      <c r="A32" s="31"/>
      <c r="B32" s="32" t="s">
        <v>176</v>
      </c>
      <c r="C32" s="96"/>
      <c r="D32" s="97"/>
      <c r="E32" s="97"/>
      <c r="F32" s="97"/>
      <c r="G32" s="97"/>
    </row>
    <row r="33" spans="1:7" x14ac:dyDescent="0.25">
      <c r="A33" s="31"/>
      <c r="B33" s="32" t="s">
        <v>177</v>
      </c>
      <c r="C33" s="96"/>
      <c r="D33" s="97"/>
      <c r="E33" s="97"/>
      <c r="F33" s="97"/>
      <c r="G33" s="97"/>
    </row>
    <row r="34" spans="1:7" x14ac:dyDescent="0.25">
      <c r="A34" s="31"/>
      <c r="B34" s="32" t="s">
        <v>178</v>
      </c>
      <c r="C34" s="96"/>
      <c r="D34" s="97"/>
      <c r="E34" s="97"/>
      <c r="F34" s="97"/>
      <c r="G34" s="97"/>
    </row>
    <row r="35" spans="1:7" x14ac:dyDescent="0.25">
      <c r="A35" s="31"/>
      <c r="B35" s="26" t="s">
        <v>132</v>
      </c>
      <c r="C35" s="25">
        <f>SUM(C29:C34)</f>
        <v>0</v>
      </c>
      <c r="D35" s="25">
        <f t="shared" ref="D35:G35" si="1">SUM(D29:D34)</f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</row>
    <row r="36" spans="1:7" s="8" customFormat="1" ht="12.75" x14ac:dyDescent="0.2">
      <c r="A36" s="30"/>
      <c r="B36" s="29"/>
      <c r="C36" s="29"/>
      <c r="D36" s="28"/>
      <c r="E36" s="28"/>
      <c r="F36" s="28"/>
      <c r="G36" s="28"/>
    </row>
    <row r="37" spans="1:7" x14ac:dyDescent="0.25">
      <c r="A37" s="27" t="s">
        <v>179</v>
      </c>
      <c r="B37" s="26" t="s">
        <v>180</v>
      </c>
      <c r="C37" s="25">
        <f t="shared" ref="C37:G37" si="2">SUM(C26-C35)</f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</row>
    <row r="38" spans="1:7" s="8" customFormat="1" ht="14.65" customHeight="1" x14ac:dyDescent="0.2">
      <c r="A38" s="23"/>
      <c r="B38" s="22"/>
      <c r="C38" s="21"/>
      <c r="D38" s="21"/>
      <c r="E38" s="21"/>
      <c r="F38" s="21"/>
      <c r="G38" s="20"/>
    </row>
    <row r="39" spans="1:7" x14ac:dyDescent="0.25">
      <c r="A39" s="445" t="s">
        <v>181</v>
      </c>
      <c r="B39" s="446"/>
      <c r="C39" s="446"/>
      <c r="D39" s="446"/>
      <c r="E39" s="446"/>
      <c r="F39" s="446"/>
      <c r="G39" s="447"/>
    </row>
    <row r="40" spans="1:7" x14ac:dyDescent="0.25">
      <c r="A40" s="454" t="s">
        <v>182</v>
      </c>
      <c r="B40" s="454"/>
      <c r="C40" s="454"/>
      <c r="D40" s="454"/>
      <c r="E40" s="454"/>
      <c r="F40" s="454"/>
      <c r="G40" s="455"/>
    </row>
    <row r="41" spans="1:7" x14ac:dyDescent="0.25">
      <c r="A41" s="456"/>
      <c r="B41" s="456"/>
      <c r="C41" s="456"/>
      <c r="D41" s="456"/>
      <c r="E41" s="456"/>
      <c r="F41" s="456"/>
      <c r="G41" s="457"/>
    </row>
    <row r="42" spans="1:7" x14ac:dyDescent="0.25">
      <c r="A42" s="456"/>
      <c r="B42" s="456"/>
      <c r="C42" s="456"/>
      <c r="D42" s="456"/>
      <c r="E42" s="456"/>
      <c r="F42" s="456"/>
      <c r="G42" s="457"/>
    </row>
    <row r="43" spans="1:7" x14ac:dyDescent="0.25">
      <c r="A43" s="456"/>
      <c r="B43" s="456"/>
      <c r="C43" s="456"/>
      <c r="D43" s="456"/>
      <c r="E43" s="456"/>
      <c r="F43" s="456"/>
      <c r="G43" s="457"/>
    </row>
    <row r="44" spans="1:7" x14ac:dyDescent="0.25">
      <c r="A44" s="456"/>
      <c r="B44" s="456"/>
      <c r="C44" s="456"/>
      <c r="D44" s="456"/>
      <c r="E44" s="456"/>
      <c r="F44" s="456"/>
      <c r="G44" s="457"/>
    </row>
    <row r="45" spans="1:7" x14ac:dyDescent="0.25">
      <c r="A45" s="458"/>
      <c r="B45" s="458"/>
      <c r="C45" s="458"/>
      <c r="D45" s="458"/>
      <c r="E45" s="458"/>
      <c r="F45" s="458"/>
      <c r="G45" s="459"/>
    </row>
    <row r="46" spans="1:7" x14ac:dyDescent="0.25">
      <c r="A46" s="19" t="s">
        <v>183</v>
      </c>
      <c r="B46" s="8"/>
      <c r="C46" s="8"/>
      <c r="D46" s="8"/>
      <c r="E46" s="8"/>
      <c r="G46" s="12"/>
    </row>
    <row r="47" spans="1:7" x14ac:dyDescent="0.25">
      <c r="A47" s="19" t="s">
        <v>184</v>
      </c>
      <c r="B47" s="8"/>
      <c r="C47" s="8"/>
      <c r="D47" s="8"/>
      <c r="E47" s="8"/>
      <c r="G47" s="12"/>
    </row>
    <row r="48" spans="1:7" x14ac:dyDescent="0.25">
      <c r="A48" s="19" t="s">
        <v>185</v>
      </c>
      <c r="B48" s="8"/>
      <c r="C48" s="8"/>
      <c r="D48" s="8"/>
      <c r="E48" s="8"/>
      <c r="G48" s="12"/>
    </row>
    <row r="49" spans="1:7" x14ac:dyDescent="0.25">
      <c r="A49" s="18" t="s">
        <v>186</v>
      </c>
      <c r="B49" s="17"/>
      <c r="C49" s="8"/>
      <c r="D49" s="17"/>
      <c r="E49" s="17"/>
      <c r="F49" s="16"/>
      <c r="G49" s="15"/>
    </row>
    <row r="50" spans="1:7" x14ac:dyDescent="0.25">
      <c r="A50" s="13" t="s">
        <v>187</v>
      </c>
      <c r="C50" s="14"/>
      <c r="D50" s="13" t="s">
        <v>188</v>
      </c>
      <c r="E50" s="99"/>
      <c r="F50" s="99"/>
      <c r="G50" s="100"/>
    </row>
    <row r="51" spans="1:7" s="9" customFormat="1" ht="26.25" x14ac:dyDescent="0.4">
      <c r="A51" s="11"/>
      <c r="B51" s="10"/>
      <c r="C51" s="10"/>
      <c r="D51" s="11"/>
      <c r="E51" s="101"/>
      <c r="F51" s="101"/>
      <c r="G51" s="102"/>
    </row>
    <row r="52" spans="1:7" s="8" customFormat="1" ht="12.75" x14ac:dyDescent="0.2"/>
  </sheetData>
  <sheetProtection algorithmName="SHA-512" hashValue="zUN2iA5L8ER8AkzVJGFfUWYBLXC5ZtRvaCi4MRlZu2PgItFtuPE0FYcOUCcfwFInA6QBOgwS34APsSkMA8hPTg==" saltValue="PzIhmkfaiCJUGmBTSfoQNg==" spinCount="100000" sheet="1" formatCells="0"/>
  <mergeCells count="5">
    <mergeCell ref="C4:G4"/>
    <mergeCell ref="A39:G39"/>
    <mergeCell ref="A1:G1"/>
    <mergeCell ref="A2:G2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fitToPage="1"/>
  </sheetPr>
  <dimension ref="A1:O237"/>
  <sheetViews>
    <sheetView tabSelected="1" zoomScale="110" zoomScaleNormal="110" zoomScalePageLayoutView="150" workbookViewId="0">
      <selection activeCell="A95" sqref="A95:O95"/>
    </sheetView>
  </sheetViews>
  <sheetFormatPr defaultColWidth="8.7109375" defaultRowHeight="15" outlineLevelRow="1" x14ac:dyDescent="0.25"/>
  <cols>
    <col min="1" max="1" width="10.42578125" customWidth="1"/>
    <col min="2" max="2" width="14.85546875" customWidth="1"/>
    <col min="3" max="3" width="24.28515625" customWidth="1"/>
    <col min="4" max="4" width="5.7109375" customWidth="1"/>
    <col min="5" max="5" width="16" customWidth="1"/>
    <col min="6" max="6" width="5.7109375" customWidth="1"/>
    <col min="7" max="7" width="13.7109375" customWidth="1"/>
    <col min="8" max="8" width="5.7109375" customWidth="1"/>
    <col min="9" max="9" width="13.7109375" customWidth="1"/>
    <col min="10" max="10" width="5.7109375" customWidth="1"/>
    <col min="11" max="11" width="13.7109375" customWidth="1"/>
    <col min="12" max="12" width="5.7109375" customWidth="1"/>
    <col min="13" max="13" width="13.7109375" customWidth="1"/>
    <col min="14" max="14" width="5.7109375" customWidth="1"/>
    <col min="15" max="15" width="13.7109375" customWidth="1"/>
  </cols>
  <sheetData>
    <row r="1" spans="1:15" ht="31.5" x14ac:dyDescent="0.5">
      <c r="A1" s="472" t="s">
        <v>189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ht="18.75" x14ac:dyDescent="0.3">
      <c r="A2" s="441" t="s">
        <v>214</v>
      </c>
      <c r="B2" s="441"/>
      <c r="C2" s="442"/>
      <c r="D2" s="442"/>
      <c r="E2" s="442"/>
      <c r="F2" s="89"/>
      <c r="G2" s="89"/>
      <c r="H2" s="89"/>
      <c r="I2" s="89"/>
      <c r="J2" s="89"/>
      <c r="K2" s="434" t="s">
        <v>50</v>
      </c>
      <c r="L2" s="435"/>
      <c r="M2" s="435"/>
      <c r="N2" s="435"/>
      <c r="O2" s="285"/>
    </row>
    <row r="3" spans="1:15" ht="18.75" x14ac:dyDescent="0.3">
      <c r="B3" s="89"/>
      <c r="C3" s="89"/>
      <c r="D3" s="89"/>
      <c r="E3" s="89"/>
      <c r="F3" s="89"/>
      <c r="G3" s="89"/>
      <c r="H3" s="89"/>
      <c r="I3" s="89"/>
      <c r="J3" s="89"/>
      <c r="K3" s="434" t="s">
        <v>51</v>
      </c>
      <c r="L3" s="435"/>
      <c r="M3" s="435"/>
      <c r="N3" s="435"/>
      <c r="O3" s="285"/>
    </row>
    <row r="4" spans="1:15" ht="18.75" x14ac:dyDescent="0.3">
      <c r="A4" s="88" t="s">
        <v>52</v>
      </c>
      <c r="B4" s="88"/>
      <c r="C4" s="73"/>
      <c r="D4" s="73"/>
      <c r="E4" s="73"/>
      <c r="O4" s="142" t="s">
        <v>53</v>
      </c>
    </row>
    <row r="5" spans="1:15" ht="15.75" thickBot="1" x14ac:dyDescent="0.3">
      <c r="A5" s="192"/>
      <c r="B5" s="192"/>
    </row>
    <row r="6" spans="1:15" ht="29.25" thickBot="1" x14ac:dyDescent="0.5">
      <c r="A6" s="361" t="s">
        <v>54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3"/>
    </row>
    <row r="7" spans="1:15" ht="15.75" thickBot="1" x14ac:dyDescent="0.3">
      <c r="A7" s="438" t="s">
        <v>55</v>
      </c>
      <c r="B7" s="439"/>
      <c r="C7" s="439"/>
      <c r="D7" s="440"/>
      <c r="E7" s="321">
        <v>0</v>
      </c>
      <c r="F7" s="146"/>
      <c r="G7" s="146"/>
      <c r="H7" s="438" t="s">
        <v>56</v>
      </c>
      <c r="I7" s="439"/>
      <c r="J7" s="439"/>
      <c r="K7" s="440"/>
      <c r="L7" s="436"/>
      <c r="M7" s="437"/>
      <c r="N7" s="146"/>
      <c r="O7" s="147"/>
    </row>
    <row r="8" spans="1:15" ht="15.75" thickBot="1" x14ac:dyDescent="0.3">
      <c r="A8" s="192"/>
      <c r="B8" s="192"/>
    </row>
    <row r="9" spans="1:15" ht="29.25" thickBot="1" x14ac:dyDescent="0.5">
      <c r="A9" s="367" t="s">
        <v>57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9"/>
    </row>
    <row r="10" spans="1:15" ht="10.5" customHeight="1" thickBot="1" x14ac:dyDescent="0.3">
      <c r="A10" s="155"/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9.5" thickBot="1" x14ac:dyDescent="0.35">
      <c r="A11" s="364" t="s">
        <v>58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15" x14ac:dyDescent="0.25">
      <c r="A12" s="212"/>
      <c r="B12" s="213"/>
      <c r="C12" s="213"/>
      <c r="D12" s="214"/>
      <c r="E12" s="119" t="s">
        <v>54</v>
      </c>
      <c r="F12" s="215"/>
      <c r="G12" s="119" t="s">
        <v>59</v>
      </c>
      <c r="H12" s="215"/>
      <c r="I12" s="119" t="s">
        <v>60</v>
      </c>
      <c r="J12" s="215"/>
      <c r="K12" s="119" t="s">
        <v>61</v>
      </c>
      <c r="L12" s="215"/>
      <c r="M12" s="119" t="s">
        <v>62</v>
      </c>
      <c r="N12" s="215"/>
      <c r="O12" s="120" t="s">
        <v>63</v>
      </c>
    </row>
    <row r="13" spans="1:15" x14ac:dyDescent="0.25">
      <c r="A13" s="117"/>
      <c r="E13" s="71" t="s">
        <v>64</v>
      </c>
      <c r="F13" s="89"/>
      <c r="G13" s="71" t="s">
        <v>64</v>
      </c>
      <c r="H13" s="89"/>
      <c r="I13" s="71" t="s">
        <v>64</v>
      </c>
      <c r="J13" s="89"/>
      <c r="K13" s="71" t="s">
        <v>64</v>
      </c>
      <c r="L13" s="89"/>
      <c r="M13" s="71" t="s">
        <v>64</v>
      </c>
      <c r="N13" s="89"/>
      <c r="O13" s="137" t="s">
        <v>64</v>
      </c>
    </row>
    <row r="14" spans="1:15" x14ac:dyDescent="0.25">
      <c r="A14" s="117"/>
      <c r="C14" s="45" t="s">
        <v>65</v>
      </c>
      <c r="D14" s="45"/>
      <c r="E14" s="52"/>
      <c r="F14" s="1"/>
      <c r="G14" s="86"/>
      <c r="H14" s="1"/>
      <c r="I14" s="86"/>
      <c r="J14" s="1"/>
      <c r="K14" s="86"/>
      <c r="L14" s="1"/>
      <c r="M14" s="86"/>
      <c r="N14" s="1"/>
      <c r="O14" s="112"/>
    </row>
    <row r="15" spans="1:15" x14ac:dyDescent="0.25">
      <c r="A15" s="117"/>
      <c r="C15" s="45" t="s">
        <v>66</v>
      </c>
      <c r="D15" s="45"/>
      <c r="E15" s="52"/>
      <c r="F15" s="1"/>
      <c r="G15" s="78"/>
      <c r="H15" s="1"/>
      <c r="I15" s="78"/>
      <c r="J15" s="1"/>
      <c r="K15" s="78"/>
      <c r="L15" s="1"/>
      <c r="M15" s="78"/>
      <c r="N15" s="1"/>
      <c r="O15" s="113"/>
    </row>
    <row r="16" spans="1:15" x14ac:dyDescent="0.25">
      <c r="A16" s="117"/>
      <c r="C16" s="45" t="s">
        <v>67</v>
      </c>
      <c r="D16" s="45"/>
      <c r="E16" s="52"/>
      <c r="F16" s="1"/>
      <c r="G16" s="78"/>
      <c r="H16" s="1"/>
      <c r="I16" s="78"/>
      <c r="J16" s="1"/>
      <c r="K16" s="78"/>
      <c r="L16" s="1"/>
      <c r="M16" s="78"/>
      <c r="N16" s="1"/>
      <c r="O16" s="113"/>
    </row>
    <row r="17" spans="1:15" ht="3" customHeight="1" x14ac:dyDescent="0.25">
      <c r="A17" s="117"/>
      <c r="C17" s="45"/>
      <c r="D17" s="45"/>
      <c r="E17" s="1"/>
      <c r="F17" s="1"/>
      <c r="G17" s="1"/>
      <c r="H17" s="1"/>
      <c r="I17" s="1"/>
      <c r="J17" s="1"/>
      <c r="K17" s="1"/>
      <c r="L17" s="1"/>
      <c r="M17" s="1"/>
      <c r="N17" s="1"/>
      <c r="O17" s="116"/>
    </row>
    <row r="18" spans="1:15" x14ac:dyDescent="0.25">
      <c r="A18" s="117"/>
      <c r="C18" s="45" t="s">
        <v>68</v>
      </c>
      <c r="D18" s="45"/>
      <c r="E18" s="52"/>
      <c r="F18" s="1"/>
      <c r="G18" s="63">
        <f>SUM(G14:G16)</f>
        <v>0</v>
      </c>
      <c r="H18" s="1"/>
      <c r="I18" s="63">
        <f>SUM(I14:I16)</f>
        <v>0</v>
      </c>
      <c r="J18" s="1"/>
      <c r="K18" s="63">
        <f>SUM(K14:K16)</f>
        <v>0</v>
      </c>
      <c r="L18" s="1"/>
      <c r="M18" s="63">
        <f>SUM(M14:M16)</f>
        <v>0</v>
      </c>
      <c r="N18" s="1"/>
      <c r="O18" s="138">
        <f>SUM(O14:O16)</f>
        <v>0</v>
      </c>
    </row>
    <row r="19" spans="1:15" ht="3" customHeight="1" x14ac:dyDescent="0.25">
      <c r="A19" s="117"/>
      <c r="C19" s="45"/>
      <c r="D19" s="45"/>
      <c r="E19" s="1"/>
      <c r="F19" s="1"/>
      <c r="G19" s="1"/>
      <c r="H19" s="1"/>
      <c r="I19" s="1"/>
      <c r="J19" s="1"/>
      <c r="K19" s="1"/>
      <c r="L19" s="1"/>
      <c r="M19" s="1"/>
      <c r="N19" s="1"/>
      <c r="O19" s="116"/>
    </row>
    <row r="20" spans="1:15" ht="15.75" thickBot="1" x14ac:dyDescent="0.3">
      <c r="A20" s="216"/>
      <c r="B20" s="146"/>
      <c r="C20" s="208" t="s">
        <v>69</v>
      </c>
      <c r="D20" s="208"/>
      <c r="E20" s="209"/>
      <c r="F20" s="122"/>
      <c r="G20" s="217"/>
      <c r="H20" s="122"/>
      <c r="I20" s="217"/>
      <c r="J20" s="122"/>
      <c r="K20" s="217"/>
      <c r="L20" s="122"/>
      <c r="M20" s="217"/>
      <c r="N20" s="122"/>
      <c r="O20" s="218"/>
    </row>
    <row r="21" spans="1:15" ht="10.5" customHeight="1" thickBot="1" x14ac:dyDescent="0.3">
      <c r="A21" s="219"/>
      <c r="B21" s="156"/>
      <c r="C21" s="220"/>
      <c r="D21" s="220"/>
      <c r="E21" s="161"/>
      <c r="F21" s="161"/>
      <c r="G21" s="221"/>
      <c r="H21" s="161"/>
      <c r="I21" s="221"/>
      <c r="J21" s="161"/>
      <c r="K21" s="221"/>
      <c r="L21" s="161"/>
      <c r="M21" s="221"/>
      <c r="N21" s="161"/>
      <c r="O21" s="222"/>
    </row>
    <row r="22" spans="1:15" ht="19.5" thickBot="1" x14ac:dyDescent="0.35">
      <c r="A22" s="364" t="s">
        <v>70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</row>
    <row r="23" spans="1:15" x14ac:dyDescent="0.25">
      <c r="A23" s="227"/>
      <c r="B23" s="228"/>
      <c r="C23" s="199" t="s">
        <v>71</v>
      </c>
      <c r="D23" s="199"/>
      <c r="E23" s="200"/>
      <c r="F23" s="201"/>
      <c r="G23" s="202"/>
      <c r="H23" s="201"/>
      <c r="I23" s="203"/>
      <c r="J23" s="201"/>
      <c r="K23" s="203"/>
      <c r="L23" s="204"/>
      <c r="M23" s="203"/>
      <c r="N23" s="204"/>
      <c r="O23" s="205"/>
    </row>
    <row r="24" spans="1:15" x14ac:dyDescent="0.25">
      <c r="A24" s="139"/>
      <c r="B24" s="72"/>
      <c r="C24" s="45" t="s">
        <v>72</v>
      </c>
      <c r="D24" s="45"/>
      <c r="E24" s="52"/>
      <c r="F24" s="51"/>
      <c r="G24" s="79"/>
      <c r="H24" s="51"/>
      <c r="I24" s="79"/>
      <c r="J24" s="51"/>
      <c r="K24" s="78"/>
      <c r="L24" s="1"/>
      <c r="M24" s="78"/>
      <c r="N24" s="1"/>
      <c r="O24" s="113"/>
    </row>
    <row r="25" spans="1:15" x14ac:dyDescent="0.25">
      <c r="A25" s="139"/>
      <c r="B25" s="72"/>
      <c r="C25" s="45" t="s">
        <v>73</v>
      </c>
      <c r="D25" s="45"/>
      <c r="E25" s="52"/>
      <c r="F25" s="51"/>
      <c r="G25" s="79"/>
      <c r="H25" s="51"/>
      <c r="I25" s="79"/>
      <c r="J25" s="51"/>
      <c r="K25" s="78"/>
      <c r="L25" s="1"/>
      <c r="M25" s="78"/>
      <c r="N25" s="1"/>
      <c r="O25" s="113"/>
    </row>
    <row r="26" spans="1:15" x14ac:dyDescent="0.25">
      <c r="A26" s="139"/>
      <c r="B26" s="72"/>
      <c r="C26" s="45" t="s">
        <v>74</v>
      </c>
      <c r="D26" s="45"/>
      <c r="E26" s="52"/>
      <c r="F26" s="51"/>
      <c r="G26" s="79"/>
      <c r="H26" s="51"/>
      <c r="I26" s="79"/>
      <c r="J26" s="51"/>
      <c r="K26" s="78"/>
      <c r="L26" s="1"/>
      <c r="M26" s="78"/>
      <c r="N26" s="1"/>
      <c r="O26" s="113"/>
    </row>
    <row r="27" spans="1:15" x14ac:dyDescent="0.25">
      <c r="A27" s="139"/>
      <c r="B27" s="72"/>
      <c r="C27" s="45" t="s">
        <v>75</v>
      </c>
      <c r="D27" s="45"/>
      <c r="E27" s="52"/>
      <c r="F27" s="51"/>
      <c r="G27" s="79"/>
      <c r="H27" s="51"/>
      <c r="I27" s="79"/>
      <c r="J27" s="51"/>
      <c r="K27" s="78"/>
      <c r="L27" s="1"/>
      <c r="M27" s="78"/>
      <c r="N27" s="1"/>
      <c r="O27" s="113"/>
    </row>
    <row r="28" spans="1:15" ht="3" customHeight="1" x14ac:dyDescent="0.25">
      <c r="A28" s="139"/>
      <c r="B28" s="72"/>
      <c r="C28" s="44"/>
      <c r="D28" s="44"/>
      <c r="E28" s="51"/>
      <c r="F28" s="51"/>
      <c r="G28" s="51"/>
      <c r="H28" s="51"/>
      <c r="I28" s="51"/>
      <c r="J28" s="51"/>
      <c r="K28" s="1"/>
      <c r="L28" s="1"/>
      <c r="M28" s="1"/>
      <c r="N28" s="1"/>
      <c r="O28" s="116"/>
    </row>
    <row r="29" spans="1:15" ht="15.75" thickBot="1" x14ac:dyDescent="0.3">
      <c r="A29" s="206"/>
      <c r="B29" s="207"/>
      <c r="C29" s="208" t="s">
        <v>76</v>
      </c>
      <c r="D29" s="208"/>
      <c r="E29" s="209"/>
      <c r="F29" s="122"/>
      <c r="G29" s="210">
        <f>SUM(G23:G27)</f>
        <v>0</v>
      </c>
      <c r="H29" s="122"/>
      <c r="I29" s="210">
        <f>SUM(I23:I27)</f>
        <v>0</v>
      </c>
      <c r="J29" s="122"/>
      <c r="K29" s="210">
        <f>SUM(K23:K27)</f>
        <v>0</v>
      </c>
      <c r="L29" s="122"/>
      <c r="M29" s="210">
        <f>SUM(M23:M27)</f>
        <v>0</v>
      </c>
      <c r="N29" s="122"/>
      <c r="O29" s="211">
        <f>SUM(O23:O27)</f>
        <v>0</v>
      </c>
    </row>
    <row r="30" spans="1:15" ht="10.5" customHeight="1" thickBot="1" x14ac:dyDescent="0.3">
      <c r="A30" s="223"/>
      <c r="B30" s="223"/>
      <c r="C30" s="220"/>
      <c r="D30" s="220"/>
      <c r="E30" s="161"/>
      <c r="F30" s="161"/>
      <c r="G30" s="160"/>
      <c r="H30" s="161"/>
      <c r="I30" s="160"/>
      <c r="J30" s="161"/>
      <c r="K30" s="160"/>
      <c r="L30" s="161"/>
      <c r="M30" s="160"/>
      <c r="N30" s="161"/>
      <c r="O30" s="160"/>
    </row>
    <row r="31" spans="1:15" ht="19.5" thickBot="1" x14ac:dyDescent="0.35">
      <c r="A31" s="364" t="s">
        <v>77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6"/>
    </row>
    <row r="32" spans="1:15" x14ac:dyDescent="0.25">
      <c r="B32" s="72"/>
      <c r="E32" s="77" t="str">
        <f>E12</f>
        <v>Initial Investment</v>
      </c>
      <c r="F32" s="89"/>
      <c r="G32" s="77" t="str">
        <f>G12</f>
        <v>Year 1</v>
      </c>
      <c r="H32" s="89"/>
      <c r="I32" s="77" t="str">
        <f>I12</f>
        <v>Year 2</v>
      </c>
      <c r="J32" s="89"/>
      <c r="K32" s="77" t="str">
        <f>K12</f>
        <v>Year 3</v>
      </c>
      <c r="L32" s="89"/>
      <c r="M32" s="77" t="str">
        <f>M12</f>
        <v>Year 4</v>
      </c>
      <c r="N32" s="89"/>
      <c r="O32" s="198" t="str">
        <f>O12</f>
        <v>Year 5</v>
      </c>
    </row>
    <row r="33" spans="1:15" x14ac:dyDescent="0.25">
      <c r="A33" s="49"/>
      <c r="C33" s="89" t="s">
        <v>78</v>
      </c>
      <c r="D33" s="89"/>
      <c r="E33" s="77" t="str">
        <f>E13</f>
        <v>FY 20_ _</v>
      </c>
      <c r="F33" s="89"/>
      <c r="G33" s="77" t="str">
        <f>G13</f>
        <v>FY 20_ _</v>
      </c>
      <c r="H33" s="89"/>
      <c r="I33" s="46" t="str">
        <f>I13</f>
        <v>FY 20_ _</v>
      </c>
      <c r="J33" s="89"/>
      <c r="K33" s="46" t="str">
        <f>K13</f>
        <v>FY 20_ _</v>
      </c>
      <c r="L33" s="89"/>
      <c r="M33" s="46" t="str">
        <f>M13</f>
        <v>FY 20_ _</v>
      </c>
      <c r="N33" s="89"/>
      <c r="O33" s="47" t="str">
        <f>O13</f>
        <v>FY 20_ _</v>
      </c>
    </row>
    <row r="34" spans="1:15" x14ac:dyDescent="0.25">
      <c r="A34" s="49" t="s">
        <v>79</v>
      </c>
      <c r="B34" s="76" t="s">
        <v>80</v>
      </c>
      <c r="C34" s="80"/>
      <c r="D34" s="196"/>
      <c r="E34" s="52"/>
      <c r="F34" s="1"/>
      <c r="G34" s="82">
        <f>SUM(C34*($G$14+$G$15+$G$16)*$G$23)</f>
        <v>0</v>
      </c>
      <c r="H34" s="1"/>
      <c r="I34" s="52"/>
      <c r="K34" s="52"/>
      <c r="L34" s="1"/>
      <c r="M34" s="52"/>
      <c r="N34" s="1"/>
      <c r="O34" s="53"/>
    </row>
    <row r="35" spans="1:15" x14ac:dyDescent="0.25">
      <c r="A35" s="49" t="s">
        <v>79</v>
      </c>
      <c r="B35" s="76" t="s">
        <v>81</v>
      </c>
      <c r="C35" s="80"/>
      <c r="D35" s="196"/>
      <c r="E35" s="52"/>
      <c r="F35" s="1"/>
      <c r="G35" s="82">
        <f>SUM(C35*($G$14+$G$15+$G$16)*$G$23)</f>
        <v>0</v>
      </c>
      <c r="H35" s="1"/>
      <c r="I35" s="52"/>
      <c r="J35" s="1"/>
      <c r="K35" s="52"/>
      <c r="L35" s="1"/>
      <c r="M35" s="52"/>
      <c r="N35" s="1"/>
      <c r="O35" s="53"/>
    </row>
    <row r="36" spans="1:15" x14ac:dyDescent="0.25">
      <c r="A36" s="49" t="s">
        <v>79</v>
      </c>
      <c r="B36" s="76" t="s">
        <v>82</v>
      </c>
      <c r="C36" s="80"/>
      <c r="D36" s="196"/>
      <c r="E36" s="52"/>
      <c r="F36" s="1"/>
      <c r="G36" s="82">
        <f>SUM(C36*($G$14+$G$15+$G$16)*$G$23)</f>
        <v>0</v>
      </c>
      <c r="H36" s="1"/>
      <c r="I36" s="52"/>
      <c r="J36" s="1"/>
      <c r="K36" s="52"/>
      <c r="L36" s="1"/>
      <c r="M36" s="52"/>
      <c r="N36" s="1"/>
      <c r="O36" s="53"/>
    </row>
    <row r="37" spans="1:15" x14ac:dyDescent="0.25">
      <c r="A37" s="426" t="s">
        <v>69</v>
      </c>
      <c r="B37" s="427"/>
      <c r="C37" s="54"/>
      <c r="D37" s="50"/>
      <c r="E37" s="52"/>
      <c r="F37" s="1"/>
      <c r="G37" s="82">
        <f>SUM(G29*G20)</f>
        <v>0</v>
      </c>
      <c r="H37" s="1"/>
      <c r="I37" s="52"/>
      <c r="J37" s="1"/>
      <c r="K37" s="52"/>
      <c r="L37" s="1"/>
      <c r="M37" s="52"/>
      <c r="N37" s="1"/>
      <c r="O37" s="53"/>
    </row>
    <row r="38" spans="1:15" ht="3" customHeight="1" x14ac:dyDescent="0.25">
      <c r="A38" s="49"/>
      <c r="C38" s="50"/>
      <c r="D38" s="50"/>
      <c r="E38" s="52"/>
      <c r="F38" s="1"/>
      <c r="G38" s="1"/>
      <c r="H38" s="1"/>
      <c r="I38" s="52"/>
      <c r="J38" s="1"/>
      <c r="K38" s="52"/>
      <c r="L38" s="1"/>
      <c r="M38" s="52"/>
      <c r="N38" s="1"/>
      <c r="O38" s="53"/>
    </row>
    <row r="39" spans="1:15" x14ac:dyDescent="0.25">
      <c r="A39" s="74" t="s">
        <v>83</v>
      </c>
      <c r="B39" s="75"/>
      <c r="C39" s="64">
        <f>SUM(C34:C36)</f>
        <v>0</v>
      </c>
      <c r="D39" s="98"/>
      <c r="E39" s="52"/>
      <c r="F39" s="1"/>
      <c r="G39" s="63">
        <f>SUM(G34:G37)</f>
        <v>0</v>
      </c>
      <c r="H39" s="1"/>
      <c r="I39" s="56"/>
      <c r="J39" s="1"/>
      <c r="K39" s="56"/>
      <c r="L39" s="1"/>
      <c r="M39" s="56"/>
      <c r="N39" s="1"/>
      <c r="O39" s="65"/>
    </row>
    <row r="40" spans="1:15" x14ac:dyDescent="0.25">
      <c r="A40" s="431"/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3"/>
    </row>
    <row r="41" spans="1:15" x14ac:dyDescent="0.25">
      <c r="A41" s="49" t="s">
        <v>84</v>
      </c>
      <c r="B41" s="76" t="s">
        <v>80</v>
      </c>
      <c r="C41" s="81"/>
      <c r="D41" s="172"/>
      <c r="E41" s="52"/>
      <c r="F41" s="1"/>
      <c r="G41" s="52"/>
      <c r="H41" s="1"/>
      <c r="I41" s="82">
        <f>SUM(C41*($I$14+$I$15+$I$16)*$I$23)</f>
        <v>0</v>
      </c>
      <c r="J41" s="1"/>
      <c r="K41" s="48"/>
      <c r="L41" s="1"/>
      <c r="M41" s="52"/>
      <c r="N41" s="1"/>
      <c r="O41" s="53"/>
    </row>
    <row r="42" spans="1:15" x14ac:dyDescent="0.25">
      <c r="A42" s="49" t="s">
        <v>84</v>
      </c>
      <c r="B42" s="76" t="s">
        <v>81</v>
      </c>
      <c r="C42" s="81"/>
      <c r="D42" s="172"/>
      <c r="E42" s="52"/>
      <c r="F42" s="1"/>
      <c r="G42" s="52"/>
      <c r="H42" s="1"/>
      <c r="I42" s="82">
        <f>SUM(C42*($I$14+$I$15+$I$16)*$I$23)</f>
        <v>0</v>
      </c>
      <c r="J42" s="1"/>
      <c r="K42" s="48"/>
      <c r="L42" s="1"/>
      <c r="M42" s="52"/>
      <c r="N42" s="1"/>
      <c r="O42" s="53"/>
    </row>
    <row r="43" spans="1:15" x14ac:dyDescent="0.25">
      <c r="A43" s="49" t="s">
        <v>84</v>
      </c>
      <c r="B43" s="76" t="s">
        <v>82</v>
      </c>
      <c r="C43" s="81"/>
      <c r="D43" s="172"/>
      <c r="E43" s="52"/>
      <c r="F43" s="1"/>
      <c r="G43" s="52"/>
      <c r="H43" s="1"/>
      <c r="I43" s="82">
        <f>SUM(C43*($I$14+$I$15+$I$16)*$I$23)</f>
        <v>0</v>
      </c>
      <c r="J43" s="1"/>
      <c r="K43" s="48"/>
      <c r="L43" s="1"/>
      <c r="M43" s="52"/>
      <c r="N43" s="1"/>
      <c r="O43" s="53"/>
    </row>
    <row r="44" spans="1:15" x14ac:dyDescent="0.25">
      <c r="A44" s="49" t="s">
        <v>85</v>
      </c>
      <c r="B44" s="76" t="s">
        <v>80</v>
      </c>
      <c r="C44" s="81"/>
      <c r="D44" s="172"/>
      <c r="E44" s="52"/>
      <c r="F44" s="1"/>
      <c r="G44" s="52"/>
      <c r="H44" s="1"/>
      <c r="I44" s="82">
        <f>SUM(C44*($I$14+$I$15+$I$16)*$I$24)</f>
        <v>0</v>
      </c>
      <c r="J44" s="1"/>
      <c r="K44" s="48"/>
      <c r="L44" s="1"/>
      <c r="M44" s="52"/>
      <c r="N44" s="1"/>
      <c r="O44" s="53"/>
    </row>
    <row r="45" spans="1:15" x14ac:dyDescent="0.25">
      <c r="A45" s="49" t="s">
        <v>85</v>
      </c>
      <c r="B45" s="76" t="s">
        <v>81</v>
      </c>
      <c r="C45" s="81"/>
      <c r="D45" s="172"/>
      <c r="E45" s="52"/>
      <c r="F45" s="1"/>
      <c r="G45" s="52"/>
      <c r="H45" s="1"/>
      <c r="I45" s="82">
        <f>SUM(C45*($I$14+$I$15+$I$16)*$I$24)</f>
        <v>0</v>
      </c>
      <c r="J45" s="1"/>
      <c r="K45" s="48"/>
      <c r="L45" s="1"/>
      <c r="M45" s="52"/>
      <c r="N45" s="1"/>
      <c r="O45" s="53"/>
    </row>
    <row r="46" spans="1:15" x14ac:dyDescent="0.25">
      <c r="A46" s="49" t="s">
        <v>85</v>
      </c>
      <c r="B46" s="76" t="s">
        <v>82</v>
      </c>
      <c r="C46" s="81"/>
      <c r="D46" s="172"/>
      <c r="E46" s="52"/>
      <c r="F46" s="1"/>
      <c r="G46" s="52"/>
      <c r="H46" s="1"/>
      <c r="I46" s="82">
        <f>SUM(C46*($I$14+$I$15+$I$16)*$I$24)</f>
        <v>0</v>
      </c>
      <c r="J46" s="1"/>
      <c r="K46" s="48"/>
      <c r="L46" s="1"/>
      <c r="M46" s="52"/>
      <c r="N46" s="1"/>
      <c r="O46" s="53"/>
    </row>
    <row r="47" spans="1:15" x14ac:dyDescent="0.25">
      <c r="A47" s="426" t="s">
        <v>69</v>
      </c>
      <c r="B47" s="427"/>
      <c r="C47" s="48"/>
      <c r="E47" s="52"/>
      <c r="F47" s="1"/>
      <c r="G47" s="52"/>
      <c r="H47" s="1"/>
      <c r="I47" s="82">
        <f>SUM(I20*I29)</f>
        <v>0</v>
      </c>
      <c r="J47" s="1"/>
      <c r="K47" s="55"/>
      <c r="L47" s="1"/>
      <c r="M47" s="52"/>
      <c r="N47" s="1"/>
      <c r="O47" s="53"/>
    </row>
    <row r="48" spans="1:15" ht="3" customHeight="1" x14ac:dyDescent="0.25">
      <c r="A48" s="49"/>
      <c r="C48" s="50"/>
      <c r="D48" s="50"/>
      <c r="E48" s="52"/>
      <c r="F48" s="1"/>
      <c r="G48" s="52"/>
      <c r="H48" s="1"/>
      <c r="I48" s="1"/>
      <c r="J48" s="1"/>
      <c r="K48" s="52"/>
      <c r="L48" s="1"/>
      <c r="M48" s="52"/>
      <c r="N48" s="1"/>
      <c r="O48" s="53"/>
    </row>
    <row r="49" spans="1:15" x14ac:dyDescent="0.25">
      <c r="A49" s="74" t="s">
        <v>83</v>
      </c>
      <c r="B49" s="75"/>
      <c r="C49" s="64">
        <f>SUM(C41:C46)</f>
        <v>0</v>
      </c>
      <c r="D49" s="98"/>
      <c r="E49" s="57"/>
      <c r="F49" s="1"/>
      <c r="G49" s="57"/>
      <c r="H49" s="1"/>
      <c r="I49" s="64">
        <f>SUM(I41:I47)</f>
        <v>0</v>
      </c>
      <c r="J49" s="1"/>
      <c r="K49" s="57"/>
      <c r="L49" s="1"/>
      <c r="M49" s="57"/>
      <c r="N49" s="1"/>
      <c r="O49" s="66"/>
    </row>
    <row r="50" spans="1:15" x14ac:dyDescent="0.25">
      <c r="A50" s="431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3"/>
    </row>
    <row r="51" spans="1:15" x14ac:dyDescent="0.25">
      <c r="A51" s="49" t="s">
        <v>84</v>
      </c>
      <c r="B51" s="76" t="s">
        <v>80</v>
      </c>
      <c r="C51" s="83"/>
      <c r="D51" s="197"/>
      <c r="E51" s="59"/>
      <c r="F51" s="58"/>
      <c r="G51" s="59"/>
      <c r="H51" s="58"/>
      <c r="I51" s="59"/>
      <c r="J51" s="58"/>
      <c r="K51" s="82">
        <f>SUM(C51*($K$14+$K$15+$K$16)*$K$23)</f>
        <v>0</v>
      </c>
      <c r="L51" s="58"/>
      <c r="M51" s="59"/>
      <c r="N51" s="1"/>
      <c r="O51" s="61"/>
    </row>
    <row r="52" spans="1:15" x14ac:dyDescent="0.25">
      <c r="A52" s="49" t="s">
        <v>84</v>
      </c>
      <c r="B52" s="76" t="s">
        <v>81</v>
      </c>
      <c r="C52" s="83"/>
      <c r="D52" s="197"/>
      <c r="E52" s="59"/>
      <c r="F52" s="58"/>
      <c r="G52" s="59"/>
      <c r="H52" s="58"/>
      <c r="I52" s="59"/>
      <c r="J52" s="58"/>
      <c r="K52" s="82">
        <f>SUM(C52*($K$14+$K$15+$K$16)*$K$23)</f>
        <v>0</v>
      </c>
      <c r="L52" s="58"/>
      <c r="M52" s="59"/>
      <c r="N52" s="1"/>
      <c r="O52" s="61"/>
    </row>
    <row r="53" spans="1:15" x14ac:dyDescent="0.25">
      <c r="A53" s="49" t="s">
        <v>84</v>
      </c>
      <c r="B53" s="76" t="s">
        <v>82</v>
      </c>
      <c r="C53" s="83"/>
      <c r="D53" s="197"/>
      <c r="E53" s="59"/>
      <c r="F53" s="58"/>
      <c r="G53" s="59"/>
      <c r="H53" s="58"/>
      <c r="I53" s="59"/>
      <c r="J53" s="58"/>
      <c r="K53" s="82">
        <f>SUM(C53*($K$14+$K$15+$K$16)*$K$23)</f>
        <v>0</v>
      </c>
      <c r="L53" s="58"/>
      <c r="M53" s="59"/>
      <c r="N53" s="1"/>
      <c r="O53" s="61"/>
    </row>
    <row r="54" spans="1:15" x14ac:dyDescent="0.25">
      <c r="A54" s="49" t="s">
        <v>85</v>
      </c>
      <c r="B54" s="76" t="s">
        <v>80</v>
      </c>
      <c r="C54" s="81"/>
      <c r="D54" s="172"/>
      <c r="E54" s="52"/>
      <c r="F54" s="1"/>
      <c r="G54" s="52"/>
      <c r="H54" s="1"/>
      <c r="I54" s="52"/>
      <c r="J54" s="1"/>
      <c r="K54" s="82">
        <f>SUM(C54*($K$14+$K$15+$K$16)*$K$24)</f>
        <v>0</v>
      </c>
      <c r="L54" s="1"/>
      <c r="M54" s="52"/>
      <c r="N54" s="1"/>
      <c r="O54" s="53"/>
    </row>
    <row r="55" spans="1:15" x14ac:dyDescent="0.25">
      <c r="A55" s="49" t="s">
        <v>85</v>
      </c>
      <c r="B55" s="76" t="s">
        <v>81</v>
      </c>
      <c r="C55" s="81"/>
      <c r="D55" s="172"/>
      <c r="E55" s="52"/>
      <c r="F55" s="1"/>
      <c r="G55" s="52"/>
      <c r="H55" s="1"/>
      <c r="I55" s="52"/>
      <c r="J55" s="1"/>
      <c r="K55" s="82">
        <f>SUM(C55*($K$14+$K$15+$K$16)*$K$24)</f>
        <v>0</v>
      </c>
      <c r="L55" s="1"/>
      <c r="M55" s="52"/>
      <c r="N55" s="1"/>
      <c r="O55" s="53"/>
    </row>
    <row r="56" spans="1:15" x14ac:dyDescent="0.25">
      <c r="A56" s="49" t="s">
        <v>85</v>
      </c>
      <c r="B56" s="76" t="s">
        <v>82</v>
      </c>
      <c r="C56" s="81"/>
      <c r="D56" s="172"/>
      <c r="E56" s="52"/>
      <c r="F56" s="1"/>
      <c r="G56" s="52"/>
      <c r="H56" s="1"/>
      <c r="I56" s="52"/>
      <c r="J56" s="1"/>
      <c r="K56" s="82">
        <f>SUM(C56*($K$14+$K$15+$K$16)*$K$24)</f>
        <v>0</v>
      </c>
      <c r="L56" s="1"/>
      <c r="M56" s="52"/>
      <c r="N56" s="1"/>
      <c r="O56" s="53"/>
    </row>
    <row r="57" spans="1:15" x14ac:dyDescent="0.25">
      <c r="A57" s="49" t="s">
        <v>86</v>
      </c>
      <c r="B57" s="76" t="s">
        <v>80</v>
      </c>
      <c r="C57" s="81"/>
      <c r="D57" s="172"/>
      <c r="E57" s="52"/>
      <c r="F57" s="1"/>
      <c r="G57" s="52"/>
      <c r="H57" s="1"/>
      <c r="I57" s="52"/>
      <c r="J57" s="1"/>
      <c r="K57" s="82">
        <f>SUM(C57*($K$14+$K$15+$K$16)*$K$25)</f>
        <v>0</v>
      </c>
      <c r="L57" s="1"/>
      <c r="M57" s="52"/>
      <c r="N57" s="1"/>
      <c r="O57" s="53"/>
    </row>
    <row r="58" spans="1:15" x14ac:dyDescent="0.25">
      <c r="A58" s="49" t="s">
        <v>86</v>
      </c>
      <c r="B58" s="76" t="s">
        <v>81</v>
      </c>
      <c r="C58" s="81"/>
      <c r="D58" s="172"/>
      <c r="E58" s="52"/>
      <c r="F58" s="1"/>
      <c r="G58" s="52"/>
      <c r="H58" s="1"/>
      <c r="I58" s="52"/>
      <c r="J58" s="1"/>
      <c r="K58" s="82">
        <f>SUM(C58*($K$14+$K$15+$K$16)*$K$25)</f>
        <v>0</v>
      </c>
      <c r="L58" s="1"/>
      <c r="M58" s="52"/>
      <c r="N58" s="1"/>
      <c r="O58" s="53"/>
    </row>
    <row r="59" spans="1:15" x14ac:dyDescent="0.25">
      <c r="A59" s="49" t="s">
        <v>86</v>
      </c>
      <c r="B59" s="76" t="s">
        <v>82</v>
      </c>
      <c r="C59" s="81"/>
      <c r="D59" s="172"/>
      <c r="E59" s="52"/>
      <c r="F59" s="1"/>
      <c r="G59" s="52"/>
      <c r="H59" s="1"/>
      <c r="I59" s="52"/>
      <c r="J59" s="1"/>
      <c r="K59" s="82">
        <f>SUM(C59*($K$14+$K$15+$K$16)*$K$25)</f>
        <v>0</v>
      </c>
      <c r="L59" s="1"/>
      <c r="M59" s="52"/>
      <c r="N59" s="1"/>
      <c r="O59" s="53"/>
    </row>
    <row r="60" spans="1:15" x14ac:dyDescent="0.25">
      <c r="A60" s="426" t="s">
        <v>69</v>
      </c>
      <c r="B60" s="427"/>
      <c r="C60" s="48"/>
      <c r="E60" s="52"/>
      <c r="F60" s="1"/>
      <c r="G60" s="52"/>
      <c r="H60" s="1"/>
      <c r="I60" s="52"/>
      <c r="J60" s="1"/>
      <c r="K60" s="82">
        <f>SUM(K20*K29)</f>
        <v>0</v>
      </c>
      <c r="L60" s="1"/>
      <c r="M60" s="60"/>
      <c r="N60" s="1"/>
      <c r="O60" s="53"/>
    </row>
    <row r="61" spans="1:15" ht="3" customHeight="1" x14ac:dyDescent="0.25">
      <c r="A61" s="49"/>
      <c r="C61" s="50"/>
      <c r="D61" s="50"/>
      <c r="E61" s="52"/>
      <c r="F61" s="1"/>
      <c r="G61" s="52"/>
      <c r="H61" s="1"/>
      <c r="I61" s="52"/>
      <c r="J61" s="1"/>
      <c r="K61" s="1"/>
      <c r="L61" s="1"/>
      <c r="M61" s="52"/>
      <c r="N61" s="1"/>
      <c r="O61" s="53"/>
    </row>
    <row r="62" spans="1:15" x14ac:dyDescent="0.25">
      <c r="A62" s="74" t="s">
        <v>83</v>
      </c>
      <c r="B62" s="75"/>
      <c r="C62" s="64">
        <f>SUM(C51:C59)</f>
        <v>0</v>
      </c>
      <c r="D62" s="98"/>
      <c r="E62" s="52"/>
      <c r="F62" s="2"/>
      <c r="G62" s="52"/>
      <c r="H62" s="2"/>
      <c r="I62" s="52"/>
      <c r="J62" s="1"/>
      <c r="K62" s="64">
        <f>SUM(K51:K60)</f>
        <v>0</v>
      </c>
      <c r="L62" s="1"/>
      <c r="M62" s="60"/>
      <c r="N62" s="1"/>
      <c r="O62" s="53"/>
    </row>
    <row r="63" spans="1:15" x14ac:dyDescent="0.25">
      <c r="A63" s="431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3"/>
    </row>
    <row r="64" spans="1:15" x14ac:dyDescent="0.25">
      <c r="A64" s="49" t="s">
        <v>85</v>
      </c>
      <c r="B64" s="76" t="s">
        <v>80</v>
      </c>
      <c r="C64" s="81"/>
      <c r="D64" s="172"/>
      <c r="E64" s="52"/>
      <c r="F64" s="1"/>
      <c r="G64" s="52"/>
      <c r="H64" s="1"/>
      <c r="I64" s="52"/>
      <c r="J64" s="1"/>
      <c r="K64" s="52"/>
      <c r="L64" s="1"/>
      <c r="M64" s="82">
        <f>SUM(C64*($M$14+$M$15+$M$16)*$M$24)</f>
        <v>0</v>
      </c>
      <c r="N64" s="1"/>
      <c r="O64" s="61"/>
    </row>
    <row r="65" spans="1:15" x14ac:dyDescent="0.25">
      <c r="A65" s="49" t="s">
        <v>85</v>
      </c>
      <c r="B65" s="76" t="s">
        <v>81</v>
      </c>
      <c r="C65" s="81"/>
      <c r="D65" s="172"/>
      <c r="E65" s="52"/>
      <c r="F65" s="1"/>
      <c r="G65" s="52"/>
      <c r="H65" s="1"/>
      <c r="I65" s="52"/>
      <c r="J65" s="1"/>
      <c r="K65" s="52"/>
      <c r="L65" s="1"/>
      <c r="M65" s="82">
        <f>SUM(C65*($M$14+$M$15+$M$16)*$M$24)</f>
        <v>0</v>
      </c>
      <c r="N65" s="1"/>
      <c r="O65" s="61"/>
    </row>
    <row r="66" spans="1:15" x14ac:dyDescent="0.25">
      <c r="A66" s="49" t="s">
        <v>85</v>
      </c>
      <c r="B66" s="76" t="s">
        <v>82</v>
      </c>
      <c r="C66" s="81"/>
      <c r="D66" s="172"/>
      <c r="E66" s="52"/>
      <c r="F66" s="1"/>
      <c r="G66" s="52"/>
      <c r="H66" s="1"/>
      <c r="I66" s="52"/>
      <c r="J66" s="1"/>
      <c r="K66" s="52"/>
      <c r="L66" s="1"/>
      <c r="M66" s="82">
        <f>SUM(C66*($M$14+$M$15+$M$16)*$M$24)</f>
        <v>0</v>
      </c>
      <c r="N66" s="1"/>
      <c r="O66" s="61"/>
    </row>
    <row r="67" spans="1:15" x14ac:dyDescent="0.25">
      <c r="A67" s="49" t="s">
        <v>86</v>
      </c>
      <c r="B67" s="76" t="s">
        <v>80</v>
      </c>
      <c r="C67" s="81"/>
      <c r="D67" s="172"/>
      <c r="E67" s="52"/>
      <c r="F67" s="1"/>
      <c r="G67" s="52"/>
      <c r="H67" s="1"/>
      <c r="I67" s="52"/>
      <c r="J67" s="1"/>
      <c r="K67" s="52"/>
      <c r="L67" s="1"/>
      <c r="M67" s="82">
        <f>SUM(C67*($M$14+$M$15+$M$16)*$M$25)</f>
        <v>0</v>
      </c>
      <c r="N67" s="1"/>
      <c r="O67" s="53"/>
    </row>
    <row r="68" spans="1:15" x14ac:dyDescent="0.25">
      <c r="A68" s="49" t="s">
        <v>86</v>
      </c>
      <c r="B68" s="76" t="s">
        <v>81</v>
      </c>
      <c r="C68" s="81"/>
      <c r="D68" s="172"/>
      <c r="E68" s="52"/>
      <c r="F68" s="1"/>
      <c r="G68" s="52"/>
      <c r="H68" s="1"/>
      <c r="I68" s="52"/>
      <c r="J68" s="1"/>
      <c r="K68" s="52"/>
      <c r="L68" s="1"/>
      <c r="M68" s="82">
        <f>SUM(C68*($M$14+$M$15+$M$16)*$M$25)</f>
        <v>0</v>
      </c>
      <c r="N68" s="1"/>
      <c r="O68" s="53"/>
    </row>
    <row r="69" spans="1:15" x14ac:dyDescent="0.25">
      <c r="A69" s="49" t="s">
        <v>86</v>
      </c>
      <c r="B69" s="76" t="s">
        <v>82</v>
      </c>
      <c r="C69" s="81"/>
      <c r="D69" s="172"/>
      <c r="E69" s="52"/>
      <c r="F69" s="1"/>
      <c r="G69" s="52"/>
      <c r="H69" s="1"/>
      <c r="I69" s="52"/>
      <c r="J69" s="1"/>
      <c r="K69" s="52"/>
      <c r="L69" s="1"/>
      <c r="M69" s="82">
        <f>SUM(C69*($M$14+$M$15+$M$16)*$M$25)</f>
        <v>0</v>
      </c>
      <c r="N69" s="1"/>
      <c r="O69" s="53"/>
    </row>
    <row r="70" spans="1:15" x14ac:dyDescent="0.25">
      <c r="A70" s="49" t="s">
        <v>87</v>
      </c>
      <c r="B70" s="76" t="s">
        <v>80</v>
      </c>
      <c r="C70" s="81"/>
      <c r="D70" s="172"/>
      <c r="E70" s="52"/>
      <c r="F70" s="1"/>
      <c r="G70" s="52"/>
      <c r="H70" s="1"/>
      <c r="I70" s="52"/>
      <c r="J70" s="1"/>
      <c r="K70" s="52"/>
      <c r="L70" s="1"/>
      <c r="M70" s="82">
        <f>SUM(C70*($M$14+$M$15+$M$16)*$M$26)</f>
        <v>0</v>
      </c>
      <c r="N70" s="1"/>
      <c r="O70" s="53"/>
    </row>
    <row r="71" spans="1:15" x14ac:dyDescent="0.25">
      <c r="A71" s="49" t="s">
        <v>87</v>
      </c>
      <c r="B71" s="76" t="s">
        <v>81</v>
      </c>
      <c r="C71" s="81"/>
      <c r="D71" s="172"/>
      <c r="E71" s="52"/>
      <c r="F71" s="1"/>
      <c r="G71" s="52"/>
      <c r="H71" s="1"/>
      <c r="I71" s="52"/>
      <c r="J71" s="1"/>
      <c r="K71" s="52"/>
      <c r="L71" s="1"/>
      <c r="M71" s="82">
        <f>SUM(C71*($M$14+$M$15+$M$16)*$M$26)</f>
        <v>0</v>
      </c>
      <c r="N71" s="1"/>
      <c r="O71" s="53"/>
    </row>
    <row r="72" spans="1:15" x14ac:dyDescent="0.25">
      <c r="A72" s="49" t="s">
        <v>87</v>
      </c>
      <c r="B72" s="76" t="s">
        <v>82</v>
      </c>
      <c r="C72" s="81"/>
      <c r="D72" s="172"/>
      <c r="E72" s="52"/>
      <c r="F72" s="1"/>
      <c r="G72" s="52"/>
      <c r="H72" s="1"/>
      <c r="I72" s="52"/>
      <c r="J72" s="1"/>
      <c r="K72" s="52"/>
      <c r="L72" s="1"/>
      <c r="M72" s="82">
        <f>SUM(C72*($M$14+$M$15+$M$16)*$M$26)</f>
        <v>0</v>
      </c>
      <c r="N72" s="1"/>
      <c r="O72" s="53"/>
    </row>
    <row r="73" spans="1:15" x14ac:dyDescent="0.25">
      <c r="A73" s="426" t="s">
        <v>69</v>
      </c>
      <c r="B73" s="427"/>
      <c r="C73" s="48"/>
      <c r="E73" s="52"/>
      <c r="F73" s="1"/>
      <c r="G73" s="52"/>
      <c r="H73" s="1"/>
      <c r="I73" s="52"/>
      <c r="J73" s="1"/>
      <c r="K73" s="52"/>
      <c r="L73" s="1"/>
      <c r="M73" s="82">
        <f>SUM(M20*M27)</f>
        <v>0</v>
      </c>
      <c r="N73" s="1"/>
      <c r="O73" s="53"/>
    </row>
    <row r="74" spans="1:15" ht="3" customHeight="1" x14ac:dyDescent="0.25">
      <c r="A74" s="49"/>
      <c r="C74" s="50"/>
      <c r="D74" s="50"/>
      <c r="E74" s="1"/>
      <c r="F74" s="1"/>
      <c r="G74" s="1"/>
      <c r="H74" s="1"/>
      <c r="I74" s="1"/>
      <c r="J74" s="1"/>
      <c r="K74" s="1"/>
      <c r="L74" s="1"/>
      <c r="M74" s="1"/>
      <c r="N74" s="1"/>
      <c r="O74" s="62"/>
    </row>
    <row r="75" spans="1:15" x14ac:dyDescent="0.25">
      <c r="A75" s="74" t="s">
        <v>83</v>
      </c>
      <c r="B75" s="75"/>
      <c r="C75" s="64">
        <f>SUM(C64:C72)</f>
        <v>0</v>
      </c>
      <c r="D75" s="98"/>
      <c r="E75" s="3"/>
      <c r="F75" s="3"/>
      <c r="G75" s="3"/>
      <c r="H75" s="3"/>
      <c r="I75" s="3"/>
      <c r="J75" s="3"/>
      <c r="K75" s="3"/>
      <c r="L75" s="3"/>
      <c r="M75" s="64">
        <f>SUM(M64:M73)</f>
        <v>0</v>
      </c>
      <c r="N75" s="3"/>
      <c r="O75" s="4"/>
    </row>
    <row r="76" spans="1:15" x14ac:dyDescent="0.25">
      <c r="A76" s="431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3"/>
    </row>
    <row r="77" spans="1:15" x14ac:dyDescent="0.25">
      <c r="A77" s="49" t="s">
        <v>86</v>
      </c>
      <c r="B77" s="76" t="s">
        <v>80</v>
      </c>
      <c r="C77" s="81"/>
      <c r="D77" s="172"/>
      <c r="E77" s="52"/>
      <c r="F77" s="1"/>
      <c r="G77" s="52"/>
      <c r="H77" s="1"/>
      <c r="I77" s="52"/>
      <c r="J77" s="1"/>
      <c r="K77" s="52"/>
      <c r="L77" s="1"/>
      <c r="M77" s="52"/>
      <c r="N77" s="1"/>
      <c r="O77" s="85">
        <f>SUM(C77*($O$14+$O$15+$O$16)*$O$25)</f>
        <v>0</v>
      </c>
    </row>
    <row r="78" spans="1:15" x14ac:dyDescent="0.25">
      <c r="A78" s="49" t="s">
        <v>86</v>
      </c>
      <c r="B78" s="76" t="s">
        <v>81</v>
      </c>
      <c r="C78" s="81"/>
      <c r="D78" s="172"/>
      <c r="E78" s="52"/>
      <c r="F78" s="1"/>
      <c r="G78" s="52"/>
      <c r="H78" s="1"/>
      <c r="I78" s="52"/>
      <c r="J78" s="1"/>
      <c r="K78" s="52"/>
      <c r="L78" s="1"/>
      <c r="M78" s="52"/>
      <c r="N78" s="1"/>
      <c r="O78" s="85">
        <f>SUM(C78*($O$14+$O$15+$O$16)*$O$25)</f>
        <v>0</v>
      </c>
    </row>
    <row r="79" spans="1:15" x14ac:dyDescent="0.25">
      <c r="A79" s="49" t="s">
        <v>86</v>
      </c>
      <c r="B79" s="76" t="s">
        <v>82</v>
      </c>
      <c r="C79" s="81"/>
      <c r="D79" s="172"/>
      <c r="E79" s="52"/>
      <c r="F79" s="1"/>
      <c r="G79" s="52"/>
      <c r="H79" s="1"/>
      <c r="I79" s="52"/>
      <c r="J79" s="1"/>
      <c r="K79" s="52"/>
      <c r="L79" s="1"/>
      <c r="M79" s="52"/>
      <c r="N79" s="1"/>
      <c r="O79" s="85">
        <f>SUM(C79*($O$14+$O$15+$O$16)*$O$25)</f>
        <v>0</v>
      </c>
    </row>
    <row r="80" spans="1:15" x14ac:dyDescent="0.25">
      <c r="A80" s="49" t="s">
        <v>87</v>
      </c>
      <c r="B80" s="76" t="s">
        <v>80</v>
      </c>
      <c r="C80" s="81"/>
      <c r="D80" s="172"/>
      <c r="E80" s="52"/>
      <c r="F80" s="1"/>
      <c r="G80" s="52"/>
      <c r="H80" s="1"/>
      <c r="I80" s="52"/>
      <c r="J80" s="1"/>
      <c r="K80" s="52"/>
      <c r="L80" s="1"/>
      <c r="M80" s="52"/>
      <c r="N80" s="1"/>
      <c r="O80" s="85">
        <f>SUM(C80*($O$14+$O$15+$O$16)*$O$26)</f>
        <v>0</v>
      </c>
    </row>
    <row r="81" spans="1:15" x14ac:dyDescent="0.25">
      <c r="A81" s="49" t="s">
        <v>87</v>
      </c>
      <c r="B81" s="76" t="s">
        <v>81</v>
      </c>
      <c r="C81" s="81"/>
      <c r="D81" s="172"/>
      <c r="E81" s="52"/>
      <c r="F81" s="1"/>
      <c r="G81" s="52"/>
      <c r="H81" s="1"/>
      <c r="I81" s="52"/>
      <c r="J81" s="1"/>
      <c r="K81" s="52"/>
      <c r="L81" s="1"/>
      <c r="M81" s="52"/>
      <c r="N81" s="1"/>
      <c r="O81" s="85">
        <f>SUM(C81*($O$14+$O$15+$O$16)*$O$26)</f>
        <v>0</v>
      </c>
    </row>
    <row r="82" spans="1:15" x14ac:dyDescent="0.25">
      <c r="A82" s="49" t="s">
        <v>87</v>
      </c>
      <c r="B82" s="76" t="s">
        <v>82</v>
      </c>
      <c r="C82" s="81"/>
      <c r="D82" s="172"/>
      <c r="E82" s="52"/>
      <c r="F82" s="1"/>
      <c r="G82" s="52"/>
      <c r="H82" s="1"/>
      <c r="I82" s="52"/>
      <c r="J82" s="1"/>
      <c r="K82" s="52"/>
      <c r="L82" s="1"/>
      <c r="M82" s="52"/>
      <c r="N82" s="1"/>
      <c r="O82" s="85">
        <f>SUM(C82*($O$14+$O$15+$O$16)*$O$26)</f>
        <v>0</v>
      </c>
    </row>
    <row r="83" spans="1:15" x14ac:dyDescent="0.25">
      <c r="A83" s="49" t="s">
        <v>88</v>
      </c>
      <c r="B83" s="76" t="s">
        <v>80</v>
      </c>
      <c r="C83" s="81"/>
      <c r="D83" s="172"/>
      <c r="E83" s="52"/>
      <c r="F83" s="1"/>
      <c r="G83" s="52"/>
      <c r="H83" s="1"/>
      <c r="I83" s="52"/>
      <c r="J83" s="1"/>
      <c r="K83" s="52"/>
      <c r="L83" s="1"/>
      <c r="M83" s="52"/>
      <c r="N83" s="1"/>
      <c r="O83" s="85">
        <f>SUM(C83*($O$14+$O$15+$O$16)*$O$27)</f>
        <v>0</v>
      </c>
    </row>
    <row r="84" spans="1:15" x14ac:dyDescent="0.25">
      <c r="A84" s="49" t="s">
        <v>88</v>
      </c>
      <c r="B84" s="76" t="s">
        <v>81</v>
      </c>
      <c r="C84" s="81"/>
      <c r="D84" s="172"/>
      <c r="E84" s="52"/>
      <c r="F84" s="1"/>
      <c r="G84" s="52"/>
      <c r="H84" s="1"/>
      <c r="I84" s="52"/>
      <c r="J84" s="1"/>
      <c r="K84" s="52"/>
      <c r="L84" s="1"/>
      <c r="M84" s="52"/>
      <c r="N84" s="1"/>
      <c r="O84" s="85">
        <f>SUM(C84*($O$14+$O$15+$O$16)*$O$27)</f>
        <v>0</v>
      </c>
    </row>
    <row r="85" spans="1:15" x14ac:dyDescent="0.25">
      <c r="A85" s="49" t="s">
        <v>88</v>
      </c>
      <c r="B85" s="76" t="s">
        <v>82</v>
      </c>
      <c r="C85" s="81"/>
      <c r="D85" s="172"/>
      <c r="E85" s="52"/>
      <c r="F85" s="1"/>
      <c r="G85" s="52"/>
      <c r="H85" s="1"/>
      <c r="I85" s="52"/>
      <c r="J85" s="1"/>
      <c r="K85" s="52"/>
      <c r="L85" s="1"/>
      <c r="M85" s="52"/>
      <c r="N85" s="1"/>
      <c r="O85" s="85">
        <f>SUM(C85*($O$14+$O$15+$O$16)*$O$27)</f>
        <v>0</v>
      </c>
    </row>
    <row r="86" spans="1:15" x14ac:dyDescent="0.25">
      <c r="A86" s="426" t="s">
        <v>69</v>
      </c>
      <c r="B86" s="427"/>
      <c r="C86" s="48"/>
      <c r="E86" s="52"/>
      <c r="F86" s="1"/>
      <c r="G86" s="52"/>
      <c r="H86" s="1"/>
      <c r="I86" s="52"/>
      <c r="J86" s="1"/>
      <c r="K86" s="52"/>
      <c r="L86" s="1"/>
      <c r="M86" s="52"/>
      <c r="N86" s="1"/>
      <c r="O86" s="85">
        <f>SUM(O20*O29)</f>
        <v>0</v>
      </c>
    </row>
    <row r="87" spans="1:15" ht="3" customHeight="1" x14ac:dyDescent="0.25">
      <c r="A87" s="49"/>
      <c r="C87" s="50"/>
      <c r="D87" s="50"/>
      <c r="E87" s="1"/>
      <c r="F87" s="1"/>
      <c r="G87" s="1"/>
      <c r="H87" s="1"/>
      <c r="I87" s="1"/>
      <c r="J87" s="1"/>
      <c r="K87" s="1"/>
      <c r="L87" s="1"/>
      <c r="M87" s="1"/>
      <c r="N87" s="1"/>
      <c r="O87" s="62"/>
    </row>
    <row r="88" spans="1:15" x14ac:dyDescent="0.25">
      <c r="A88" s="74" t="s">
        <v>83</v>
      </c>
      <c r="B88" s="75"/>
      <c r="C88" s="64">
        <f>SUM(C77:C85)</f>
        <v>0</v>
      </c>
      <c r="D88" s="98"/>
      <c r="E88" s="1"/>
      <c r="F88" s="1"/>
      <c r="G88" s="1"/>
      <c r="H88" s="1"/>
      <c r="I88" s="1"/>
      <c r="J88" s="1"/>
      <c r="K88" s="1"/>
      <c r="L88" s="1"/>
      <c r="M88" s="1"/>
      <c r="N88" s="3"/>
      <c r="O88" s="67">
        <f>SUM(O77:O86)</f>
        <v>0</v>
      </c>
    </row>
    <row r="89" spans="1:15" ht="15.75" thickBot="1" x14ac:dyDescent="0.3">
      <c r="A89" s="315"/>
      <c r="B89" s="316"/>
      <c r="C89" s="98"/>
      <c r="D89" s="98"/>
      <c r="E89" s="1"/>
      <c r="F89" s="1"/>
      <c r="G89" s="1"/>
      <c r="H89" s="1"/>
      <c r="I89" s="1"/>
      <c r="J89" s="1"/>
      <c r="K89" s="1"/>
      <c r="L89" s="1"/>
      <c r="M89" s="1"/>
      <c r="N89" s="1"/>
      <c r="O89" s="317"/>
    </row>
    <row r="90" spans="1:15" ht="15.75" thickBot="1" x14ac:dyDescent="0.3">
      <c r="A90" s="326" t="s">
        <v>89</v>
      </c>
      <c r="B90" s="327"/>
      <c r="C90" s="327"/>
      <c r="D90" s="328"/>
      <c r="E90" s="342"/>
      <c r="F90" s="329"/>
      <c r="G90" s="342"/>
      <c r="H90" s="329"/>
      <c r="I90" s="342"/>
      <c r="J90" s="329"/>
      <c r="K90" s="342"/>
      <c r="L90" s="329"/>
      <c r="M90" s="342"/>
      <c r="N90" s="329"/>
      <c r="O90" s="343"/>
    </row>
    <row r="91" spans="1:15" ht="8.25" customHeight="1" thickTop="1" thickBot="1" x14ac:dyDescent="0.3">
      <c r="A91" s="117"/>
      <c r="B91" s="330"/>
      <c r="C91" s="330"/>
      <c r="D91" s="330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116"/>
    </row>
    <row r="92" spans="1:15" ht="16.5" customHeight="1" thickTop="1" thickBot="1" x14ac:dyDescent="0.3">
      <c r="A92" s="332" t="s">
        <v>218</v>
      </c>
      <c r="B92" s="224"/>
      <c r="C92" s="224"/>
      <c r="D92" s="68"/>
      <c r="E92" s="70">
        <f>E15</f>
        <v>0</v>
      </c>
      <c r="F92" s="69"/>
      <c r="G92" s="70">
        <f>G15</f>
        <v>0</v>
      </c>
      <c r="H92" s="69"/>
      <c r="I92" s="70">
        <f>I15</f>
        <v>0</v>
      </c>
      <c r="J92" s="69"/>
      <c r="K92" s="70">
        <f>K15</f>
        <v>0</v>
      </c>
      <c r="L92" s="69"/>
      <c r="M92" s="70">
        <f>M15</f>
        <v>0</v>
      </c>
      <c r="N92" s="69"/>
      <c r="O92" s="333">
        <f>O15</f>
        <v>0</v>
      </c>
    </row>
    <row r="93" spans="1:15" ht="8.25" customHeight="1" thickTop="1" thickBot="1" x14ac:dyDescent="0.3">
      <c r="A93" s="117"/>
      <c r="B93" s="330"/>
      <c r="C93" s="330"/>
      <c r="D93" s="330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116"/>
    </row>
    <row r="94" spans="1:15" ht="16.5" thickTop="1" thickBot="1" x14ac:dyDescent="0.3">
      <c r="A94" s="334" t="s">
        <v>90</v>
      </c>
      <c r="B94" s="335"/>
      <c r="C94" s="335"/>
      <c r="D94" s="173"/>
      <c r="E94" s="151">
        <f>SUM(E39,E90)-E92</f>
        <v>0</v>
      </c>
      <c r="F94" s="152"/>
      <c r="G94" s="151">
        <f>SUM(G39,G90)-G92</f>
        <v>0</v>
      </c>
      <c r="H94" s="152"/>
      <c r="I94" s="151">
        <f>SUM(I49,I90)-I92</f>
        <v>0</v>
      </c>
      <c r="J94" s="152"/>
      <c r="K94" s="151">
        <f>SUM(K62,K90)-K92</f>
        <v>0</v>
      </c>
      <c r="L94" s="152"/>
      <c r="M94" s="151">
        <f>SUM(M75,M90)-M92</f>
        <v>0</v>
      </c>
      <c r="N94" s="152"/>
      <c r="O94" s="153">
        <f>SUM(O88,O90)-O92</f>
        <v>0</v>
      </c>
    </row>
    <row r="95" spans="1:15" ht="15.75" thickBot="1" x14ac:dyDescent="0.3">
      <c r="A95" s="428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30"/>
    </row>
    <row r="96" spans="1:15" ht="27.75" thickTop="1" thickBot="1" x14ac:dyDescent="0.45">
      <c r="A96" s="416" t="s">
        <v>91</v>
      </c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8"/>
    </row>
    <row r="97" spans="1:15" ht="6.75" customHeight="1" thickBot="1" x14ac:dyDescent="0.3">
      <c r="A97" s="163"/>
      <c r="B97" s="164"/>
      <c r="C97" s="164"/>
      <c r="D97" s="164"/>
      <c r="E97" s="165"/>
      <c r="F97" s="166"/>
      <c r="G97" s="165"/>
      <c r="H97" s="166"/>
      <c r="I97" s="165"/>
      <c r="J97" s="166"/>
      <c r="K97" s="165"/>
      <c r="L97" s="166"/>
      <c r="M97" s="165"/>
      <c r="N97" s="166"/>
      <c r="O97" s="167"/>
    </row>
    <row r="98" spans="1:15" ht="19.5" thickBot="1" x14ac:dyDescent="0.35">
      <c r="A98" s="419" t="s">
        <v>92</v>
      </c>
      <c r="B98" s="420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1"/>
    </row>
    <row r="99" spans="1:15" x14ac:dyDescent="0.25">
      <c r="A99" s="422"/>
      <c r="B99" s="354"/>
      <c r="C99" s="423" t="s">
        <v>93</v>
      </c>
      <c r="D99" s="143"/>
      <c r="E99" s="77" t="str">
        <f>E12</f>
        <v>Initial Investment</v>
      </c>
      <c r="F99" s="89"/>
      <c r="G99" s="77" t="str">
        <f>G12</f>
        <v>Year 1</v>
      </c>
      <c r="H99" s="89"/>
      <c r="I99" s="77" t="str">
        <f>I12</f>
        <v>Year 2</v>
      </c>
      <c r="J99" s="89"/>
      <c r="K99" s="77" t="str">
        <f>K12</f>
        <v>Year 3</v>
      </c>
      <c r="L99" s="89"/>
      <c r="M99" s="77" t="str">
        <f>M12</f>
        <v>Year 4</v>
      </c>
      <c r="N99" s="89"/>
      <c r="O99" s="120" t="str">
        <f>O12</f>
        <v>Year 5</v>
      </c>
    </row>
    <row r="100" spans="1:15" x14ac:dyDescent="0.25">
      <c r="A100" s="422"/>
      <c r="B100" s="354"/>
      <c r="C100" s="354"/>
      <c r="D100" s="143"/>
      <c r="E100" s="46" t="str">
        <f>E33</f>
        <v>FY 20_ _</v>
      </c>
      <c r="F100" s="89"/>
      <c r="G100" s="46" t="str">
        <f>G33</f>
        <v>FY 20_ _</v>
      </c>
      <c r="H100" s="89"/>
      <c r="I100" s="46" t="str">
        <f>I33</f>
        <v>FY 20_ _</v>
      </c>
      <c r="J100" s="89"/>
      <c r="K100" s="46" t="str">
        <f>K33</f>
        <v>FY 20_ _</v>
      </c>
      <c r="L100" s="89"/>
      <c r="M100" s="46" t="str">
        <f>M33</f>
        <v>FY 20_ _</v>
      </c>
      <c r="N100" s="89"/>
      <c r="O100" s="141" t="str">
        <f>O33</f>
        <v>FY 20_ _</v>
      </c>
    </row>
    <row r="101" spans="1:15" x14ac:dyDescent="0.25">
      <c r="A101" s="107" t="s">
        <v>92</v>
      </c>
      <c r="B101" s="10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08"/>
    </row>
    <row r="102" spans="1:15" x14ac:dyDescent="0.25">
      <c r="A102" s="470" t="s">
        <v>94</v>
      </c>
      <c r="B102" s="427"/>
      <c r="C102" s="81"/>
      <c r="D102" s="174"/>
      <c r="E102" s="229"/>
      <c r="F102" s="230"/>
      <c r="G102" s="229"/>
      <c r="H102" s="230"/>
      <c r="I102" s="229"/>
      <c r="J102" s="230"/>
      <c r="K102" s="229"/>
      <c r="L102" s="230"/>
      <c r="M102" s="229"/>
      <c r="N102" s="230"/>
      <c r="O102" s="231"/>
    </row>
    <row r="103" spans="1:15" x14ac:dyDescent="0.25">
      <c r="A103" s="470" t="s">
        <v>95</v>
      </c>
      <c r="B103" s="471"/>
      <c r="C103" s="81"/>
      <c r="D103" s="174"/>
      <c r="E103" s="229"/>
      <c r="F103" s="230"/>
      <c r="G103" s="229"/>
      <c r="H103" s="230"/>
      <c r="I103" s="229"/>
      <c r="J103" s="230"/>
      <c r="K103" s="229"/>
      <c r="L103" s="230"/>
      <c r="M103" s="229"/>
      <c r="N103" s="230"/>
      <c r="O103" s="231"/>
    </row>
    <row r="104" spans="1:15" x14ac:dyDescent="0.25">
      <c r="A104" s="355" t="s">
        <v>96</v>
      </c>
      <c r="B104" s="356"/>
      <c r="C104" s="81"/>
      <c r="D104" s="174"/>
      <c r="E104" s="229"/>
      <c r="F104" s="230"/>
      <c r="G104" s="229"/>
      <c r="H104" s="230"/>
      <c r="I104" s="229"/>
      <c r="J104" s="230"/>
      <c r="K104" s="229"/>
      <c r="L104" s="230"/>
      <c r="M104" s="229"/>
      <c r="N104" s="230"/>
      <c r="O104" s="231"/>
    </row>
    <row r="105" spans="1:15" x14ac:dyDescent="0.25">
      <c r="A105" s="355" t="s">
        <v>97</v>
      </c>
      <c r="B105" s="356"/>
      <c r="C105" s="81"/>
      <c r="D105" s="174"/>
      <c r="E105" s="229"/>
      <c r="F105" s="230"/>
      <c r="G105" s="229"/>
      <c r="H105" s="230"/>
      <c r="I105" s="229"/>
      <c r="J105" s="230"/>
      <c r="K105" s="229"/>
      <c r="L105" s="230"/>
      <c r="M105" s="229"/>
      <c r="N105" s="230"/>
      <c r="O105" s="231"/>
    </row>
    <row r="106" spans="1:15" x14ac:dyDescent="0.25">
      <c r="A106" s="355" t="s">
        <v>98</v>
      </c>
      <c r="B106" s="356"/>
      <c r="C106" s="81"/>
      <c r="D106" s="174"/>
      <c r="E106" s="229"/>
      <c r="F106" s="230"/>
      <c r="G106" s="229"/>
      <c r="H106" s="230"/>
      <c r="I106" s="229"/>
      <c r="J106" s="230"/>
      <c r="K106" s="229"/>
      <c r="L106" s="230"/>
      <c r="M106" s="229"/>
      <c r="N106" s="230"/>
      <c r="O106" s="231"/>
    </row>
    <row r="107" spans="1:15" x14ac:dyDescent="0.25">
      <c r="A107" s="355" t="s">
        <v>99</v>
      </c>
      <c r="B107" s="356"/>
      <c r="C107" s="81"/>
      <c r="D107" s="175"/>
      <c r="E107" s="232"/>
      <c r="F107" s="230"/>
      <c r="G107" s="232"/>
      <c r="H107" s="230"/>
      <c r="I107" s="232"/>
      <c r="J107" s="230"/>
      <c r="K107" s="232"/>
      <c r="L107" s="230"/>
      <c r="M107" s="232"/>
      <c r="N107" s="230"/>
      <c r="O107" s="233"/>
    </row>
    <row r="108" spans="1:15" x14ac:dyDescent="0.25">
      <c r="A108" s="465" t="s">
        <v>100</v>
      </c>
      <c r="B108" s="466"/>
      <c r="C108" s="466"/>
      <c r="D108" s="176"/>
      <c r="E108" s="87">
        <f>SUM(E101:E107)</f>
        <v>0</v>
      </c>
      <c r="F108" s="5"/>
      <c r="G108" s="87">
        <f>SUM(G101:G107)</f>
        <v>0</v>
      </c>
      <c r="H108" s="5"/>
      <c r="I108" s="87">
        <f>SUM(I101:I107)</f>
        <v>0</v>
      </c>
      <c r="J108" s="5"/>
      <c r="K108" s="87">
        <f>SUM(K101:K107)</f>
        <v>0</v>
      </c>
      <c r="L108" s="5"/>
      <c r="M108" s="87">
        <f>SUM(M101:M107)</f>
        <v>0</v>
      </c>
      <c r="N108" s="6"/>
      <c r="O108" s="109">
        <f>SUM(O101:O107)</f>
        <v>0</v>
      </c>
    </row>
    <row r="109" spans="1:15" ht="15.75" thickBot="1" x14ac:dyDescent="0.3">
      <c r="A109" s="467"/>
      <c r="B109" s="468"/>
      <c r="C109" s="468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9"/>
    </row>
    <row r="110" spans="1:15" ht="15.75" thickBot="1" x14ac:dyDescent="0.3">
      <c r="A110" s="193" t="s">
        <v>101</v>
      </c>
      <c r="B110" s="194"/>
      <c r="C110" s="195"/>
      <c r="D110" s="176"/>
      <c r="E110" s="63">
        <f>SUM((E102+E103)*(0.3869))</f>
        <v>0</v>
      </c>
      <c r="F110" s="5"/>
      <c r="G110" s="63">
        <f>SUM((G102+G103)*(0.3869))</f>
        <v>0</v>
      </c>
      <c r="H110" s="5"/>
      <c r="I110" s="63">
        <f>SUM((I102+I103)*(0.3869))</f>
        <v>0</v>
      </c>
      <c r="J110" s="5"/>
      <c r="K110" s="63">
        <f>SUM((K102+K103)*(0.3869))</f>
        <v>0</v>
      </c>
      <c r="L110" s="5"/>
      <c r="M110" s="63">
        <f>SUM((M102+M103)*(0.3869))</f>
        <v>0</v>
      </c>
      <c r="N110" s="6"/>
      <c r="O110" s="138">
        <f>SUM((O102+O103)*(0.3869))</f>
        <v>0</v>
      </c>
    </row>
    <row r="111" spans="1:15" ht="15.75" thickBot="1" x14ac:dyDescent="0.3">
      <c r="A111" s="193" t="s">
        <v>102</v>
      </c>
      <c r="B111" s="194"/>
      <c r="C111" s="195"/>
      <c r="D111" s="177"/>
      <c r="E111" s="210">
        <f>SUM((E104*0.324)+(E105*0.3869)+(E106*0.2469)+(E107*0.0191))</f>
        <v>0</v>
      </c>
      <c r="F111" s="110"/>
      <c r="G111" s="210">
        <f>SUM((G104*0.324)+(G105*0.3869)+(G106*0.2469)+(G107*0.0191))</f>
        <v>0</v>
      </c>
      <c r="H111" s="110"/>
      <c r="I111" s="210">
        <f>SUM((I104*0.324)+(I105*0.3869)+(I106*0.2469)+(I107*0.0191))</f>
        <v>0</v>
      </c>
      <c r="J111" s="110"/>
      <c r="K111" s="210">
        <f>SUM((K104*0.324)+(K105*0.3869)+(K106*0.2469)+(K107*0.0191))</f>
        <v>0</v>
      </c>
      <c r="L111" s="110"/>
      <c r="M111" s="210">
        <f>SUM((M104*0.324)+(M105*0.3869)+(M106*0.2469)+(M107*0.0191))</f>
        <v>0</v>
      </c>
      <c r="N111" s="111"/>
      <c r="O111" s="211">
        <f>SUM((O104*0.324)+(O105*0.3869)+(O106*0.2469)+(O107*0.0191))</f>
        <v>0</v>
      </c>
    </row>
    <row r="112" spans="1:15" ht="6.75" customHeight="1" thickBot="1" x14ac:dyDescent="0.3">
      <c r="A112" s="460"/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2"/>
    </row>
    <row r="113" spans="1:15" ht="19.5" thickBot="1" x14ac:dyDescent="0.35">
      <c r="A113" s="419" t="s">
        <v>103</v>
      </c>
      <c r="B113" s="420"/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1"/>
    </row>
    <row r="114" spans="1:15" x14ac:dyDescent="0.25">
      <c r="A114" s="463" t="s">
        <v>104</v>
      </c>
      <c r="B114" s="464"/>
      <c r="C114" s="178"/>
      <c r="D114" s="178"/>
      <c r="E114" s="119" t="str">
        <f>E99</f>
        <v>Initial Investment</v>
      </c>
      <c r="F114" s="119"/>
      <c r="G114" s="119" t="str">
        <f t="shared" ref="G114:O115" si="0">G99</f>
        <v>Year 1</v>
      </c>
      <c r="H114" s="119"/>
      <c r="I114" s="119" t="str">
        <f t="shared" si="0"/>
        <v>Year 2</v>
      </c>
      <c r="J114" s="119"/>
      <c r="K114" s="119" t="str">
        <f t="shared" si="0"/>
        <v>Year 3</v>
      </c>
      <c r="L114" s="119"/>
      <c r="M114" s="119" t="str">
        <f t="shared" si="0"/>
        <v>Year 4</v>
      </c>
      <c r="N114" s="119"/>
      <c r="O114" s="120" t="str">
        <f t="shared" si="0"/>
        <v>Year 5</v>
      </c>
    </row>
    <row r="115" spans="1:15" x14ac:dyDescent="0.25">
      <c r="A115" s="309" t="s">
        <v>105</v>
      </c>
      <c r="B115" s="179"/>
      <c r="C115" s="179" t="s">
        <v>106</v>
      </c>
      <c r="D115" s="179"/>
      <c r="E115" s="46" t="str">
        <f>E100</f>
        <v>FY 20_ _</v>
      </c>
      <c r="F115" s="77"/>
      <c r="G115" s="46" t="str">
        <f t="shared" si="0"/>
        <v>FY 20_ _</v>
      </c>
      <c r="H115" s="77"/>
      <c r="I115" s="46" t="str">
        <f t="shared" si="0"/>
        <v>FY 20_ _</v>
      </c>
      <c r="J115" s="77"/>
      <c r="K115" s="46" t="str">
        <f t="shared" si="0"/>
        <v>FY 20_ _</v>
      </c>
      <c r="L115" s="77"/>
      <c r="M115" s="46" t="str">
        <f t="shared" si="0"/>
        <v>FY 20_ _</v>
      </c>
      <c r="N115" s="77"/>
      <c r="O115" s="141" t="str">
        <f t="shared" si="0"/>
        <v>FY 20_ _</v>
      </c>
    </row>
    <row r="116" spans="1:15" outlineLevel="1" x14ac:dyDescent="0.25">
      <c r="A116" s="381"/>
      <c r="B116" s="382"/>
      <c r="C116" s="78"/>
      <c r="D116" s="245"/>
      <c r="E116" s="86"/>
      <c r="F116" s="1"/>
      <c r="G116" s="86"/>
      <c r="H116" s="1"/>
      <c r="I116" s="86"/>
      <c r="J116" s="1"/>
      <c r="K116" s="86"/>
      <c r="L116" s="1"/>
      <c r="M116" s="86"/>
      <c r="N116" s="1"/>
      <c r="O116" s="112"/>
    </row>
    <row r="117" spans="1:15" outlineLevel="1" x14ac:dyDescent="0.25">
      <c r="A117" s="381"/>
      <c r="B117" s="382"/>
      <c r="C117" s="78"/>
      <c r="D117" s="234"/>
      <c r="E117" s="78"/>
      <c r="F117" s="1"/>
      <c r="G117" s="78"/>
      <c r="H117" s="1"/>
      <c r="I117" s="78"/>
      <c r="J117" s="1"/>
      <c r="K117" s="78"/>
      <c r="L117" s="1"/>
      <c r="M117" s="78"/>
      <c r="N117" s="1"/>
      <c r="O117" s="113"/>
    </row>
    <row r="118" spans="1:15" outlineLevel="1" x14ac:dyDescent="0.25">
      <c r="A118" s="381"/>
      <c r="B118" s="382"/>
      <c r="C118" s="78"/>
      <c r="D118" s="234"/>
      <c r="E118" s="78"/>
      <c r="F118" s="1"/>
      <c r="G118" s="78"/>
      <c r="H118" s="1"/>
      <c r="I118" s="78"/>
      <c r="J118" s="1"/>
      <c r="K118" s="78"/>
      <c r="L118" s="1"/>
      <c r="M118" s="78"/>
      <c r="N118" s="1"/>
      <c r="O118" s="113"/>
    </row>
    <row r="119" spans="1:15" outlineLevel="1" x14ac:dyDescent="0.25">
      <c r="A119" s="381"/>
      <c r="B119" s="382"/>
      <c r="C119" s="78"/>
      <c r="D119" s="234"/>
      <c r="E119" s="78"/>
      <c r="F119" s="1"/>
      <c r="G119" s="78"/>
      <c r="H119" s="1"/>
      <c r="I119" s="78"/>
      <c r="J119" s="1"/>
      <c r="K119" s="78"/>
      <c r="L119" s="1"/>
      <c r="M119" s="78"/>
      <c r="N119" s="1"/>
      <c r="O119" s="113"/>
    </row>
    <row r="120" spans="1:15" outlineLevel="1" x14ac:dyDescent="0.25">
      <c r="A120" s="381"/>
      <c r="B120" s="382"/>
      <c r="C120" s="78"/>
      <c r="D120" s="234"/>
      <c r="E120" s="78"/>
      <c r="F120" s="1"/>
      <c r="G120" s="78"/>
      <c r="H120" s="1"/>
      <c r="I120" s="78"/>
      <c r="J120" s="1"/>
      <c r="K120" s="78"/>
      <c r="L120" s="1"/>
      <c r="M120" s="78"/>
      <c r="N120" s="1"/>
      <c r="O120" s="113"/>
    </row>
    <row r="121" spans="1:15" ht="15.75" outlineLevel="1" thickBot="1" x14ac:dyDescent="0.3">
      <c r="A121" s="381"/>
      <c r="B121" s="382"/>
      <c r="C121" s="78"/>
      <c r="D121" s="235"/>
      <c r="E121" s="84"/>
      <c r="F121" s="1"/>
      <c r="G121" s="84"/>
      <c r="H121" s="1"/>
      <c r="I121" s="84"/>
      <c r="J121" s="1"/>
      <c r="K121" s="84"/>
      <c r="L121" s="1"/>
      <c r="M121" s="84"/>
      <c r="N121" s="1"/>
      <c r="O121" s="114"/>
    </row>
    <row r="122" spans="1:15" ht="15.75" thickBot="1" x14ac:dyDescent="0.3">
      <c r="A122" s="237" t="s">
        <v>107</v>
      </c>
      <c r="B122" s="238"/>
      <c r="C122" s="239"/>
      <c r="D122" s="269"/>
      <c r="E122" s="90">
        <f>SUM(E116:E121)</f>
        <v>0</v>
      </c>
      <c r="F122" s="125"/>
      <c r="G122" s="90">
        <f>SUM(G116:G121)</f>
        <v>0</v>
      </c>
      <c r="H122" s="125"/>
      <c r="I122" s="90">
        <f>SUM(I116:I121)</f>
        <v>0</v>
      </c>
      <c r="J122" s="125"/>
      <c r="K122" s="90">
        <f>SUM(K116:K121)</f>
        <v>0</v>
      </c>
      <c r="L122" s="125"/>
      <c r="M122" s="90">
        <f>SUM(M116:M121)</f>
        <v>0</v>
      </c>
      <c r="N122" s="125"/>
      <c r="O122" s="115">
        <f>SUM(O116:O121)</f>
        <v>0</v>
      </c>
    </row>
    <row r="123" spans="1:15" ht="6.75" customHeight="1" x14ac:dyDescent="0.25">
      <c r="A123" s="246"/>
      <c r="B123" s="247"/>
      <c r="C123" s="168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70"/>
    </row>
    <row r="124" spans="1:15" x14ac:dyDescent="0.25">
      <c r="A124" s="398" t="s">
        <v>108</v>
      </c>
      <c r="B124" s="399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7"/>
    </row>
    <row r="125" spans="1:15" x14ac:dyDescent="0.25">
      <c r="A125" s="291" t="s">
        <v>105</v>
      </c>
      <c r="B125" s="98"/>
      <c r="C125" s="98" t="s">
        <v>106</v>
      </c>
      <c r="D125" s="9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6"/>
    </row>
    <row r="126" spans="1:15" outlineLevel="1" x14ac:dyDescent="0.25">
      <c r="A126" s="381"/>
      <c r="B126" s="382"/>
      <c r="C126" s="78"/>
      <c r="D126" s="245"/>
      <c r="E126" s="78"/>
      <c r="F126" s="1"/>
      <c r="G126" s="78"/>
      <c r="H126" s="1"/>
      <c r="I126" s="78"/>
      <c r="J126" s="1"/>
      <c r="K126" s="78"/>
      <c r="L126" s="1"/>
      <c r="M126" s="78"/>
      <c r="N126" s="1"/>
      <c r="O126" s="113"/>
    </row>
    <row r="127" spans="1:15" outlineLevel="1" x14ac:dyDescent="0.25">
      <c r="A127" s="381"/>
      <c r="B127" s="382"/>
      <c r="C127" s="78"/>
      <c r="D127" s="234"/>
      <c r="E127" s="78"/>
      <c r="F127" s="1"/>
      <c r="G127" s="78"/>
      <c r="H127" s="1"/>
      <c r="I127" s="78"/>
      <c r="J127" s="1"/>
      <c r="K127" s="78"/>
      <c r="L127" s="1"/>
      <c r="M127" s="78"/>
      <c r="N127" s="1"/>
      <c r="O127" s="113"/>
    </row>
    <row r="128" spans="1:15" outlineLevel="1" x14ac:dyDescent="0.25">
      <c r="A128" s="381"/>
      <c r="B128" s="382"/>
      <c r="C128" s="78"/>
      <c r="D128" s="234"/>
      <c r="E128" s="78"/>
      <c r="F128" s="1"/>
      <c r="G128" s="78"/>
      <c r="H128" s="1"/>
      <c r="I128" s="78"/>
      <c r="J128" s="1"/>
      <c r="K128" s="78"/>
      <c r="L128" s="1"/>
      <c r="M128" s="78"/>
      <c r="N128" s="1"/>
      <c r="O128" s="113"/>
    </row>
    <row r="129" spans="1:15" outlineLevel="1" x14ac:dyDescent="0.25">
      <c r="A129" s="381"/>
      <c r="B129" s="382"/>
      <c r="C129" s="78"/>
      <c r="D129" s="234"/>
      <c r="E129" s="78"/>
      <c r="F129" s="1"/>
      <c r="G129" s="78"/>
      <c r="H129" s="1"/>
      <c r="I129" s="78"/>
      <c r="J129" s="1"/>
      <c r="K129" s="78"/>
      <c r="L129" s="1"/>
      <c r="M129" s="78"/>
      <c r="N129" s="1"/>
      <c r="O129" s="113"/>
    </row>
    <row r="130" spans="1:15" outlineLevel="1" x14ac:dyDescent="0.25">
      <c r="A130" s="381"/>
      <c r="B130" s="382"/>
      <c r="C130" s="78"/>
      <c r="D130" s="234"/>
      <c r="E130" s="78"/>
      <c r="F130" s="1"/>
      <c r="G130" s="78"/>
      <c r="H130" s="1"/>
      <c r="I130" s="78"/>
      <c r="J130" s="1"/>
      <c r="K130" s="78"/>
      <c r="L130" s="1"/>
      <c r="M130" s="78"/>
      <c r="N130" s="1"/>
      <c r="O130" s="113"/>
    </row>
    <row r="131" spans="1:15" ht="15.75" outlineLevel="1" thickBot="1" x14ac:dyDescent="0.3">
      <c r="A131" s="381"/>
      <c r="B131" s="382"/>
      <c r="C131" s="78"/>
      <c r="D131" s="234"/>
      <c r="E131" s="78"/>
      <c r="F131" s="1"/>
      <c r="G131" s="78"/>
      <c r="H131" s="1"/>
      <c r="I131" s="78"/>
      <c r="J131" s="1"/>
      <c r="K131" s="78"/>
      <c r="L131" s="1"/>
      <c r="M131" s="78"/>
      <c r="N131" s="1"/>
      <c r="O131" s="113"/>
    </row>
    <row r="132" spans="1:15" ht="15.75" thickBot="1" x14ac:dyDescent="0.3">
      <c r="A132" s="237" t="s">
        <v>109</v>
      </c>
      <c r="B132" s="238"/>
      <c r="C132" s="239"/>
      <c r="D132" s="125"/>
      <c r="E132" s="90">
        <f>SUM(E126:E131)</f>
        <v>0</v>
      </c>
      <c r="F132" s="125"/>
      <c r="G132" s="90">
        <f>SUM(G126:G131)</f>
        <v>0</v>
      </c>
      <c r="H132" s="125"/>
      <c r="I132" s="90">
        <f>SUM(I126:I131)</f>
        <v>0</v>
      </c>
      <c r="J132" s="125"/>
      <c r="K132" s="90">
        <f>SUM(K126:K131)</f>
        <v>0</v>
      </c>
      <c r="L132" s="125"/>
      <c r="M132" s="90">
        <f>SUM(M126:M131)</f>
        <v>0</v>
      </c>
      <c r="N132" s="125"/>
      <c r="O132" s="115">
        <f>SUM(O126:O131)</f>
        <v>0</v>
      </c>
    </row>
    <row r="133" spans="1:15" ht="6.75" customHeight="1" x14ac:dyDescent="0.25">
      <c r="A133" s="248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70"/>
    </row>
    <row r="134" spans="1:15" x14ac:dyDescent="0.25">
      <c r="A134" s="398" t="s">
        <v>110</v>
      </c>
      <c r="B134" s="399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7"/>
    </row>
    <row r="135" spans="1:15" x14ac:dyDescent="0.25">
      <c r="A135" s="291" t="s">
        <v>105</v>
      </c>
      <c r="B135" s="98"/>
      <c r="C135" s="98" t="s">
        <v>106</v>
      </c>
      <c r="D135" s="9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6"/>
    </row>
    <row r="136" spans="1:15" outlineLevel="1" x14ac:dyDescent="0.25">
      <c r="A136" s="400" t="s">
        <v>111</v>
      </c>
      <c r="B136" s="401"/>
      <c r="C136" s="78"/>
      <c r="D136" s="245"/>
      <c r="E136" s="78"/>
      <c r="F136" s="1"/>
      <c r="G136" s="78"/>
      <c r="H136" s="1"/>
      <c r="I136" s="78"/>
      <c r="J136" s="1"/>
      <c r="K136" s="78"/>
      <c r="L136" s="1"/>
      <c r="M136" s="78"/>
      <c r="N136" s="1"/>
      <c r="O136" s="113"/>
    </row>
    <row r="137" spans="1:15" ht="15.75" outlineLevel="1" thickBot="1" x14ac:dyDescent="0.3">
      <c r="A137" s="400" t="s">
        <v>112</v>
      </c>
      <c r="B137" s="401"/>
      <c r="C137" s="78"/>
      <c r="D137" s="234"/>
      <c r="E137" s="78"/>
      <c r="F137" s="1"/>
      <c r="G137" s="78"/>
      <c r="H137" s="1"/>
      <c r="I137" s="78"/>
      <c r="J137" s="1"/>
      <c r="K137" s="78"/>
      <c r="L137" s="1"/>
      <c r="M137" s="78"/>
      <c r="N137" s="1"/>
      <c r="O137" s="113"/>
    </row>
    <row r="138" spans="1:15" ht="15.75" thickBot="1" x14ac:dyDescent="0.3">
      <c r="A138" s="237" t="s">
        <v>113</v>
      </c>
      <c r="B138" s="238"/>
      <c r="C138" s="239"/>
      <c r="D138" s="125"/>
      <c r="E138" s="90">
        <f>SUM(E136:E137)</f>
        <v>0</v>
      </c>
      <c r="F138" s="125"/>
      <c r="G138" s="90">
        <f>SUM(G136:G137)</f>
        <v>0</v>
      </c>
      <c r="H138" s="125"/>
      <c r="I138" s="90">
        <f>SUM(I136:I137)</f>
        <v>0</v>
      </c>
      <c r="J138" s="125"/>
      <c r="K138" s="90">
        <f>SUM(K136:K137)</f>
        <v>0</v>
      </c>
      <c r="L138" s="125"/>
      <c r="M138" s="90">
        <f>SUM(M136:M137)</f>
        <v>0</v>
      </c>
      <c r="N138" s="125"/>
      <c r="O138" s="115">
        <f>SUM(O136:O137)</f>
        <v>0</v>
      </c>
    </row>
    <row r="139" spans="1:15" ht="6.75" customHeight="1" x14ac:dyDescent="0.25">
      <c r="A139" s="248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70"/>
    </row>
    <row r="140" spans="1:15" x14ac:dyDescent="0.25">
      <c r="A140" s="398" t="s">
        <v>114</v>
      </c>
      <c r="B140" s="39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7"/>
    </row>
    <row r="141" spans="1:15" x14ac:dyDescent="0.25">
      <c r="A141" s="291" t="s">
        <v>105</v>
      </c>
      <c r="B141" s="98"/>
      <c r="C141" s="98" t="s">
        <v>106</v>
      </c>
      <c r="D141" s="9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6"/>
    </row>
    <row r="142" spans="1:15" outlineLevel="1" x14ac:dyDescent="0.25">
      <c r="A142" s="381"/>
      <c r="B142" s="382"/>
      <c r="C142" s="78"/>
      <c r="D142" s="234"/>
      <c r="E142" s="78"/>
      <c r="F142" s="1"/>
      <c r="G142" s="78"/>
      <c r="H142" s="1"/>
      <c r="I142" s="78"/>
      <c r="J142" s="1"/>
      <c r="K142" s="78"/>
      <c r="L142" s="1"/>
      <c r="M142" s="78"/>
      <c r="N142" s="1"/>
      <c r="O142" s="113"/>
    </row>
    <row r="143" spans="1:15" outlineLevel="1" x14ac:dyDescent="0.25">
      <c r="A143" s="381"/>
      <c r="B143" s="382"/>
      <c r="C143" s="78"/>
      <c r="D143" s="234"/>
      <c r="E143" s="78"/>
      <c r="F143" s="1"/>
      <c r="G143" s="78"/>
      <c r="H143" s="1"/>
      <c r="I143" s="78"/>
      <c r="J143" s="1"/>
      <c r="K143" s="78"/>
      <c r="L143" s="1"/>
      <c r="M143" s="78"/>
      <c r="N143" s="1"/>
      <c r="O143" s="113"/>
    </row>
    <row r="144" spans="1:15" outlineLevel="1" x14ac:dyDescent="0.25">
      <c r="A144" s="381"/>
      <c r="B144" s="382"/>
      <c r="C144" s="78"/>
      <c r="D144" s="234"/>
      <c r="E144" s="78"/>
      <c r="F144" s="1"/>
      <c r="G144" s="78"/>
      <c r="H144" s="1"/>
      <c r="I144" s="78"/>
      <c r="J144" s="1"/>
      <c r="K144" s="78"/>
      <c r="L144" s="1"/>
      <c r="M144" s="78"/>
      <c r="N144" s="1"/>
      <c r="O144" s="113"/>
    </row>
    <row r="145" spans="1:15" outlineLevel="1" x14ac:dyDescent="0.25">
      <c r="A145" s="381"/>
      <c r="B145" s="382"/>
      <c r="C145" s="78"/>
      <c r="D145" s="234"/>
      <c r="E145" s="78"/>
      <c r="F145" s="1"/>
      <c r="G145" s="78"/>
      <c r="H145" s="1"/>
      <c r="I145" s="78"/>
      <c r="J145" s="1"/>
      <c r="K145" s="78"/>
      <c r="L145" s="1"/>
      <c r="M145" s="78"/>
      <c r="N145" s="1"/>
      <c r="O145" s="113"/>
    </row>
    <row r="146" spans="1:15" outlineLevel="1" x14ac:dyDescent="0.25">
      <c r="A146" s="381"/>
      <c r="B146" s="382"/>
      <c r="C146" s="78"/>
      <c r="D146" s="234"/>
      <c r="E146" s="78"/>
      <c r="F146" s="1"/>
      <c r="G146" s="78"/>
      <c r="H146" s="1"/>
      <c r="I146" s="78"/>
      <c r="J146" s="1"/>
      <c r="K146" s="78"/>
      <c r="L146" s="1"/>
      <c r="M146" s="78"/>
      <c r="N146" s="1"/>
      <c r="O146" s="113"/>
    </row>
    <row r="147" spans="1:15" ht="15.75" outlineLevel="1" thickBot="1" x14ac:dyDescent="0.3">
      <c r="A147" s="381"/>
      <c r="B147" s="382"/>
      <c r="C147" s="78"/>
      <c r="D147" s="234"/>
      <c r="E147" s="78"/>
      <c r="F147" s="1"/>
      <c r="G147" s="78"/>
      <c r="H147" s="1"/>
      <c r="I147" s="78"/>
      <c r="J147" s="1"/>
      <c r="K147" s="78"/>
      <c r="L147" s="1"/>
      <c r="M147" s="78"/>
      <c r="N147" s="1"/>
      <c r="O147" s="113"/>
    </row>
    <row r="148" spans="1:15" ht="15.75" thickBot="1" x14ac:dyDescent="0.3">
      <c r="A148" s="237" t="s">
        <v>115</v>
      </c>
      <c r="B148" s="238"/>
      <c r="C148" s="239"/>
      <c r="D148" s="125"/>
      <c r="E148" s="90">
        <f>SUM(E142:E147)</f>
        <v>0</v>
      </c>
      <c r="F148" s="125"/>
      <c r="G148" s="90">
        <f>SUM(G142:G147)</f>
        <v>0</v>
      </c>
      <c r="H148" s="125"/>
      <c r="I148" s="90">
        <f>SUM(I142:I147)</f>
        <v>0</v>
      </c>
      <c r="J148" s="125"/>
      <c r="K148" s="90">
        <f>SUM(K142:K147)</f>
        <v>0</v>
      </c>
      <c r="L148" s="125"/>
      <c r="M148" s="90">
        <f>SUM(M142:M147)</f>
        <v>0</v>
      </c>
      <c r="N148" s="125"/>
      <c r="O148" s="115">
        <f>SUM(O142:O147)</f>
        <v>0</v>
      </c>
    </row>
    <row r="149" spans="1:15" ht="6.75" customHeight="1" x14ac:dyDescent="0.25">
      <c r="A149" s="248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70"/>
    </row>
    <row r="150" spans="1:15" x14ac:dyDescent="0.25">
      <c r="A150" s="394" t="s">
        <v>116</v>
      </c>
      <c r="B150" s="39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7"/>
    </row>
    <row r="151" spans="1:15" x14ac:dyDescent="0.25">
      <c r="A151" s="291" t="s">
        <v>105</v>
      </c>
      <c r="B151" s="98"/>
      <c r="C151" s="98" t="s">
        <v>106</v>
      </c>
      <c r="D151" s="9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6"/>
    </row>
    <row r="152" spans="1:15" outlineLevel="1" x14ac:dyDescent="0.25">
      <c r="A152" s="381"/>
      <c r="B152" s="382"/>
      <c r="C152" s="78"/>
      <c r="D152" s="234"/>
      <c r="E152" s="78"/>
      <c r="F152" s="1"/>
      <c r="G152" s="78"/>
      <c r="H152" s="1"/>
      <c r="I152" s="78"/>
      <c r="J152" s="1"/>
      <c r="K152" s="78"/>
      <c r="L152" s="1"/>
      <c r="M152" s="78"/>
      <c r="N152" s="1"/>
      <c r="O152" s="113"/>
    </row>
    <row r="153" spans="1:15" outlineLevel="1" x14ac:dyDescent="0.25">
      <c r="A153" s="381"/>
      <c r="B153" s="382"/>
      <c r="C153" s="78"/>
      <c r="D153" s="234"/>
      <c r="E153" s="78"/>
      <c r="F153" s="1"/>
      <c r="G153" s="78"/>
      <c r="H153" s="1"/>
      <c r="I153" s="78"/>
      <c r="J153" s="1"/>
      <c r="K153" s="78"/>
      <c r="L153" s="1"/>
      <c r="M153" s="78"/>
      <c r="N153" s="1"/>
      <c r="O153" s="113"/>
    </row>
    <row r="154" spans="1:15" outlineLevel="1" x14ac:dyDescent="0.25">
      <c r="A154" s="381"/>
      <c r="B154" s="382"/>
      <c r="C154" s="78"/>
      <c r="D154" s="234"/>
      <c r="E154" s="78"/>
      <c r="F154" s="1"/>
      <c r="G154" s="78"/>
      <c r="H154" s="1"/>
      <c r="I154" s="78"/>
      <c r="J154" s="1"/>
      <c r="K154" s="78"/>
      <c r="L154" s="1"/>
      <c r="M154" s="78"/>
      <c r="N154" s="1"/>
      <c r="O154" s="113"/>
    </row>
    <row r="155" spans="1:15" outlineLevel="1" x14ac:dyDescent="0.25">
      <c r="A155" s="381"/>
      <c r="B155" s="382"/>
      <c r="C155" s="78"/>
      <c r="D155" s="234"/>
      <c r="E155" s="78"/>
      <c r="F155" s="1"/>
      <c r="G155" s="78"/>
      <c r="H155" s="1"/>
      <c r="I155" s="78"/>
      <c r="J155" s="1"/>
      <c r="K155" s="78"/>
      <c r="L155" s="1"/>
      <c r="M155" s="78"/>
      <c r="N155" s="1"/>
      <c r="O155" s="113"/>
    </row>
    <row r="156" spans="1:15" outlineLevel="1" x14ac:dyDescent="0.25">
      <c r="A156" s="381"/>
      <c r="B156" s="382"/>
      <c r="C156" s="78"/>
      <c r="D156" s="234"/>
      <c r="E156" s="78"/>
      <c r="F156" s="1"/>
      <c r="G156" s="78"/>
      <c r="H156" s="1"/>
      <c r="I156" s="78"/>
      <c r="J156" s="1"/>
      <c r="K156" s="78"/>
      <c r="L156" s="1"/>
      <c r="M156" s="78"/>
      <c r="N156" s="1"/>
      <c r="O156" s="113"/>
    </row>
    <row r="157" spans="1:15" ht="15.75" outlineLevel="1" thickBot="1" x14ac:dyDescent="0.3">
      <c r="A157" s="381"/>
      <c r="B157" s="382"/>
      <c r="C157" s="78"/>
      <c r="D157" s="234"/>
      <c r="E157" s="78"/>
      <c r="F157" s="1"/>
      <c r="G157" s="78"/>
      <c r="H157" s="1"/>
      <c r="I157" s="78"/>
      <c r="J157" s="1"/>
      <c r="K157" s="78"/>
      <c r="L157" s="1"/>
      <c r="M157" s="78"/>
      <c r="N157" s="1"/>
      <c r="O157" s="113"/>
    </row>
    <row r="158" spans="1:15" ht="15.75" thickBot="1" x14ac:dyDescent="0.3">
      <c r="A158" s="237" t="s">
        <v>117</v>
      </c>
      <c r="B158" s="238"/>
      <c r="C158" s="239"/>
      <c r="D158" s="125"/>
      <c r="E158" s="90">
        <f>SUM(E152:E157)</f>
        <v>0</v>
      </c>
      <c r="F158" s="125"/>
      <c r="G158" s="90">
        <f>SUM(G152:G157)</f>
        <v>0</v>
      </c>
      <c r="H158" s="125"/>
      <c r="I158" s="90">
        <f>SUM(I152:I157)</f>
        <v>0</v>
      </c>
      <c r="J158" s="125"/>
      <c r="K158" s="90">
        <f>SUM(K152:K157)</f>
        <v>0</v>
      </c>
      <c r="L158" s="125"/>
      <c r="M158" s="90">
        <f>SUM(M152:M157)</f>
        <v>0</v>
      </c>
      <c r="N158" s="125"/>
      <c r="O158" s="115">
        <f>SUM(O152:O157)</f>
        <v>0</v>
      </c>
    </row>
    <row r="159" spans="1:15" ht="6.75" customHeight="1" x14ac:dyDescent="0.25">
      <c r="A159" s="248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70"/>
    </row>
    <row r="160" spans="1:15" x14ac:dyDescent="0.25">
      <c r="A160" s="394" t="s">
        <v>118</v>
      </c>
      <c r="B160" s="39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7"/>
    </row>
    <row r="161" spans="1:15" x14ac:dyDescent="0.25">
      <c r="A161" s="291" t="s">
        <v>105</v>
      </c>
      <c r="B161" s="98"/>
      <c r="C161" s="98" t="s">
        <v>106</v>
      </c>
      <c r="D161" s="9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6"/>
    </row>
    <row r="162" spans="1:15" outlineLevel="1" x14ac:dyDescent="0.25">
      <c r="A162" s="381"/>
      <c r="B162" s="382"/>
      <c r="C162" s="78"/>
      <c r="D162" s="245"/>
      <c r="E162" s="78"/>
      <c r="F162" s="1"/>
      <c r="G162" s="78"/>
      <c r="H162" s="1"/>
      <c r="I162" s="78"/>
      <c r="J162" s="1"/>
      <c r="K162" s="78"/>
      <c r="L162" s="1"/>
      <c r="M162" s="78"/>
      <c r="N162" s="1"/>
      <c r="O162" s="113"/>
    </row>
    <row r="163" spans="1:15" outlineLevel="1" x14ac:dyDescent="0.25">
      <c r="A163" s="381"/>
      <c r="B163" s="382"/>
      <c r="C163" s="78"/>
      <c r="D163" s="234"/>
      <c r="E163" s="78"/>
      <c r="F163" s="1"/>
      <c r="G163" s="78"/>
      <c r="H163" s="1"/>
      <c r="I163" s="78"/>
      <c r="J163" s="1"/>
      <c r="K163" s="78"/>
      <c r="L163" s="1"/>
      <c r="M163" s="78"/>
      <c r="N163" s="1"/>
      <c r="O163" s="113"/>
    </row>
    <row r="164" spans="1:15" outlineLevel="1" x14ac:dyDescent="0.25">
      <c r="A164" s="381"/>
      <c r="B164" s="382"/>
      <c r="C164" s="78"/>
      <c r="D164" s="234"/>
      <c r="E164" s="78"/>
      <c r="F164" s="1"/>
      <c r="G164" s="78"/>
      <c r="H164" s="1"/>
      <c r="I164" s="78"/>
      <c r="J164" s="1"/>
      <c r="K164" s="78"/>
      <c r="L164" s="1"/>
      <c r="M164" s="78"/>
      <c r="N164" s="1"/>
      <c r="O164" s="113"/>
    </row>
    <row r="165" spans="1:15" outlineLevel="1" x14ac:dyDescent="0.25">
      <c r="A165" s="381"/>
      <c r="B165" s="382"/>
      <c r="C165" s="78"/>
      <c r="D165" s="234"/>
      <c r="E165" s="78"/>
      <c r="F165" s="1"/>
      <c r="G165" s="78"/>
      <c r="H165" s="1"/>
      <c r="I165" s="78"/>
      <c r="J165" s="1"/>
      <c r="K165" s="78"/>
      <c r="L165" s="1"/>
      <c r="M165" s="78"/>
      <c r="N165" s="1"/>
      <c r="O165" s="113"/>
    </row>
    <row r="166" spans="1:15" outlineLevel="1" x14ac:dyDescent="0.25">
      <c r="A166" s="381"/>
      <c r="B166" s="382"/>
      <c r="C166" s="78"/>
      <c r="D166" s="234"/>
      <c r="E166" s="78"/>
      <c r="F166" s="1"/>
      <c r="G166" s="78"/>
      <c r="H166" s="1"/>
      <c r="I166" s="78"/>
      <c r="J166" s="1"/>
      <c r="K166" s="78"/>
      <c r="L166" s="1"/>
      <c r="M166" s="78"/>
      <c r="N166" s="1"/>
      <c r="O166" s="113"/>
    </row>
    <row r="167" spans="1:15" ht="15.75" outlineLevel="1" thickBot="1" x14ac:dyDescent="0.3">
      <c r="A167" s="396"/>
      <c r="B167" s="397"/>
      <c r="C167" s="84"/>
      <c r="D167" s="234"/>
      <c r="E167" s="78"/>
      <c r="F167" s="1"/>
      <c r="G167" s="78"/>
      <c r="H167" s="1"/>
      <c r="I167" s="78"/>
      <c r="J167" s="1"/>
      <c r="K167" s="78"/>
      <c r="L167" s="1"/>
      <c r="M167" s="78"/>
      <c r="N167" s="1"/>
      <c r="O167" s="113"/>
    </row>
    <row r="168" spans="1:15" ht="15.75" thickBot="1" x14ac:dyDescent="0.3">
      <c r="A168" s="237" t="s">
        <v>119</v>
      </c>
      <c r="B168" s="238"/>
      <c r="C168" s="239"/>
      <c r="D168" s="125"/>
      <c r="E168" s="90">
        <f>SUM(E162:E167)</f>
        <v>0</v>
      </c>
      <c r="F168" s="125"/>
      <c r="G168" s="90">
        <f>SUM(G162:G167)</f>
        <v>0</v>
      </c>
      <c r="H168" s="125"/>
      <c r="I168" s="90">
        <f>SUM(I162:I167)</f>
        <v>0</v>
      </c>
      <c r="J168" s="125"/>
      <c r="K168" s="90">
        <f>SUM(K162:K167)</f>
        <v>0</v>
      </c>
      <c r="L168" s="125"/>
      <c r="M168" s="90">
        <f>SUM(M162:M167)</f>
        <v>0</v>
      </c>
      <c r="N168" s="125"/>
      <c r="O168" s="115">
        <f>SUM(O162:O167)</f>
        <v>0</v>
      </c>
    </row>
    <row r="169" spans="1:15" ht="6.75" customHeight="1" x14ac:dyDescent="0.25">
      <c r="A169" s="248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70"/>
    </row>
    <row r="170" spans="1:15" x14ac:dyDescent="0.25">
      <c r="A170" s="394" t="s">
        <v>120</v>
      </c>
      <c r="B170" s="39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7"/>
    </row>
    <row r="171" spans="1:15" x14ac:dyDescent="0.25">
      <c r="A171" s="291" t="s">
        <v>105</v>
      </c>
      <c r="B171" s="98"/>
      <c r="C171" s="98" t="s">
        <v>106</v>
      </c>
      <c r="D171" s="9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6"/>
    </row>
    <row r="172" spans="1:15" outlineLevel="1" x14ac:dyDescent="0.25">
      <c r="A172" s="381"/>
      <c r="B172" s="382"/>
      <c r="C172" s="78"/>
      <c r="D172" s="245"/>
      <c r="E172" s="78"/>
      <c r="F172" s="1"/>
      <c r="G172" s="78"/>
      <c r="H172" s="1"/>
      <c r="I172" s="78"/>
      <c r="J172" s="1"/>
      <c r="K172" s="78"/>
      <c r="L172" s="1"/>
      <c r="M172" s="78"/>
      <c r="N172" s="1"/>
      <c r="O172" s="113"/>
    </row>
    <row r="173" spans="1:15" outlineLevel="1" x14ac:dyDescent="0.25">
      <c r="A173" s="381"/>
      <c r="B173" s="382"/>
      <c r="C173" s="78"/>
      <c r="D173" s="234"/>
      <c r="E173" s="78"/>
      <c r="F173" s="1"/>
      <c r="G173" s="78"/>
      <c r="H173" s="1"/>
      <c r="I173" s="78"/>
      <c r="J173" s="1"/>
      <c r="K173" s="78"/>
      <c r="L173" s="1"/>
      <c r="M173" s="78"/>
      <c r="N173" s="1"/>
      <c r="O173" s="113"/>
    </row>
    <row r="174" spans="1:15" outlineLevel="1" x14ac:dyDescent="0.25">
      <c r="A174" s="381"/>
      <c r="B174" s="382"/>
      <c r="C174" s="78"/>
      <c r="D174" s="234"/>
      <c r="E174" s="78"/>
      <c r="F174" s="1"/>
      <c r="G174" s="78"/>
      <c r="H174" s="1"/>
      <c r="I174" s="78"/>
      <c r="J174" s="1"/>
      <c r="K174" s="78"/>
      <c r="L174" s="1"/>
      <c r="M174" s="78"/>
      <c r="N174" s="1"/>
      <c r="O174" s="113"/>
    </row>
    <row r="175" spans="1:15" outlineLevel="1" x14ac:dyDescent="0.25">
      <c r="A175" s="381"/>
      <c r="B175" s="382"/>
      <c r="C175" s="78"/>
      <c r="D175" s="234"/>
      <c r="E175" s="78"/>
      <c r="F175" s="1"/>
      <c r="G175" s="78"/>
      <c r="H175" s="1"/>
      <c r="I175" s="78"/>
      <c r="J175" s="1"/>
      <c r="K175" s="78"/>
      <c r="L175" s="1"/>
      <c r="M175" s="78"/>
      <c r="N175" s="1"/>
      <c r="O175" s="113"/>
    </row>
    <row r="176" spans="1:15" outlineLevel="1" x14ac:dyDescent="0.25">
      <c r="A176" s="381"/>
      <c r="B176" s="382"/>
      <c r="C176" s="78"/>
      <c r="D176" s="234"/>
      <c r="E176" s="78"/>
      <c r="F176" s="1"/>
      <c r="G176" s="78"/>
      <c r="H176" s="1"/>
      <c r="I176" s="78"/>
      <c r="J176" s="1"/>
      <c r="K176" s="78"/>
      <c r="L176" s="1"/>
      <c r="M176" s="78"/>
      <c r="N176" s="1"/>
      <c r="O176" s="113"/>
    </row>
    <row r="177" spans="1:15" ht="15.75" outlineLevel="1" thickBot="1" x14ac:dyDescent="0.3">
      <c r="A177" s="381"/>
      <c r="B177" s="382"/>
      <c r="C177" s="78"/>
      <c r="D177" s="234"/>
      <c r="E177" s="78"/>
      <c r="F177" s="1"/>
      <c r="G177" s="78"/>
      <c r="H177" s="1"/>
      <c r="I177" s="78"/>
      <c r="J177" s="1"/>
      <c r="K177" s="78"/>
      <c r="L177" s="1"/>
      <c r="M177" s="78"/>
      <c r="N177" s="1"/>
      <c r="O177" s="113"/>
    </row>
    <row r="178" spans="1:15" ht="15.75" thickBot="1" x14ac:dyDescent="0.3">
      <c r="A178" s="237" t="s">
        <v>121</v>
      </c>
      <c r="B178" s="238"/>
      <c r="C178" s="239"/>
      <c r="D178" s="125"/>
      <c r="E178" s="90">
        <f>SUM(E172:E177)</f>
        <v>0</v>
      </c>
      <c r="F178" s="125"/>
      <c r="G178" s="90">
        <f>SUM(G172:G177)</f>
        <v>0</v>
      </c>
      <c r="H178" s="125"/>
      <c r="I178" s="90">
        <f>SUM(I172:I177)</f>
        <v>0</v>
      </c>
      <c r="J178" s="125"/>
      <c r="K178" s="90">
        <f>SUM(K172:K177)</f>
        <v>0</v>
      </c>
      <c r="L178" s="125"/>
      <c r="M178" s="90">
        <f>SUM(M172:M177)</f>
        <v>0</v>
      </c>
      <c r="N178" s="125"/>
      <c r="O178" s="115">
        <f>SUM(O172:O177)</f>
        <v>0</v>
      </c>
    </row>
    <row r="179" spans="1:15" ht="6.75" customHeight="1" x14ac:dyDescent="0.25">
      <c r="A179" s="248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70"/>
    </row>
    <row r="180" spans="1:15" x14ac:dyDescent="0.25">
      <c r="A180" s="394" t="s">
        <v>122</v>
      </c>
      <c r="B180" s="39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7"/>
    </row>
    <row r="181" spans="1:15" x14ac:dyDescent="0.25">
      <c r="A181" s="291" t="s">
        <v>105</v>
      </c>
      <c r="B181" s="98"/>
      <c r="C181" s="98" t="s">
        <v>106</v>
      </c>
      <c r="D181" s="9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6"/>
    </row>
    <row r="182" spans="1:15" outlineLevel="1" x14ac:dyDescent="0.25">
      <c r="A182" s="381"/>
      <c r="B182" s="382"/>
      <c r="C182" s="78"/>
      <c r="D182" s="245"/>
      <c r="E182" s="78"/>
      <c r="F182" s="1"/>
      <c r="G182" s="78"/>
      <c r="H182" s="1"/>
      <c r="I182" s="78"/>
      <c r="J182" s="1"/>
      <c r="K182" s="78"/>
      <c r="L182" s="1"/>
      <c r="M182" s="78"/>
      <c r="N182" s="1"/>
      <c r="O182" s="113"/>
    </row>
    <row r="183" spans="1:15" outlineLevel="1" x14ac:dyDescent="0.25">
      <c r="A183" s="381"/>
      <c r="B183" s="382"/>
      <c r="C183" s="78"/>
      <c r="D183" s="234"/>
      <c r="E183" s="78"/>
      <c r="F183" s="1"/>
      <c r="G183" s="78"/>
      <c r="H183" s="1"/>
      <c r="I183" s="78"/>
      <c r="J183" s="1"/>
      <c r="K183" s="78"/>
      <c r="L183" s="1"/>
      <c r="M183" s="78"/>
      <c r="N183" s="1"/>
      <c r="O183" s="113"/>
    </row>
    <row r="184" spans="1:15" outlineLevel="1" x14ac:dyDescent="0.25">
      <c r="A184" s="381"/>
      <c r="B184" s="382"/>
      <c r="C184" s="78"/>
      <c r="D184" s="234"/>
      <c r="E184" s="78"/>
      <c r="F184" s="1"/>
      <c r="G184" s="78"/>
      <c r="H184" s="1"/>
      <c r="I184" s="78"/>
      <c r="J184" s="1"/>
      <c r="K184" s="78"/>
      <c r="L184" s="1"/>
      <c r="M184" s="78"/>
      <c r="N184" s="1"/>
      <c r="O184" s="113"/>
    </row>
    <row r="185" spans="1:15" outlineLevel="1" x14ac:dyDescent="0.25">
      <c r="A185" s="381"/>
      <c r="B185" s="382"/>
      <c r="C185" s="78"/>
      <c r="D185" s="234"/>
      <c r="E185" s="78"/>
      <c r="F185" s="1"/>
      <c r="G185" s="78"/>
      <c r="H185" s="1"/>
      <c r="I185" s="78"/>
      <c r="J185" s="1"/>
      <c r="K185" s="78"/>
      <c r="L185" s="1"/>
      <c r="M185" s="78"/>
      <c r="N185" s="1"/>
      <c r="O185" s="113"/>
    </row>
    <row r="186" spans="1:15" outlineLevel="1" x14ac:dyDescent="0.25">
      <c r="A186" s="381"/>
      <c r="B186" s="382"/>
      <c r="C186" s="78"/>
      <c r="D186" s="234"/>
      <c r="E186" s="78"/>
      <c r="F186" s="1"/>
      <c r="G186" s="78"/>
      <c r="H186" s="1"/>
      <c r="I186" s="78"/>
      <c r="J186" s="1"/>
      <c r="K186" s="78"/>
      <c r="L186" s="1"/>
      <c r="M186" s="78"/>
      <c r="N186" s="1"/>
      <c r="O186" s="113"/>
    </row>
    <row r="187" spans="1:15" ht="15.75" outlineLevel="1" thickBot="1" x14ac:dyDescent="0.3">
      <c r="A187" s="381"/>
      <c r="B187" s="382"/>
      <c r="C187" s="78"/>
      <c r="D187" s="234"/>
      <c r="E187" s="78"/>
      <c r="F187" s="1"/>
      <c r="G187" s="78"/>
      <c r="H187" s="1"/>
      <c r="I187" s="78"/>
      <c r="J187" s="1"/>
      <c r="K187" s="78"/>
      <c r="L187" s="1"/>
      <c r="M187" s="78"/>
      <c r="N187" s="1"/>
      <c r="O187" s="113"/>
    </row>
    <row r="188" spans="1:15" ht="15.75" thickBot="1" x14ac:dyDescent="0.3">
      <c r="A188" s="237" t="s">
        <v>123</v>
      </c>
      <c r="B188" s="238"/>
      <c r="C188" s="239"/>
      <c r="D188" s="125"/>
      <c r="E188" s="90">
        <f>SUM(E182:E187)</f>
        <v>0</v>
      </c>
      <c r="F188" s="125"/>
      <c r="G188" s="90">
        <f>SUM(G182:G187)</f>
        <v>0</v>
      </c>
      <c r="H188" s="125"/>
      <c r="I188" s="90">
        <f>SUM(I182:I187)</f>
        <v>0</v>
      </c>
      <c r="J188" s="125"/>
      <c r="K188" s="90">
        <f>SUM(K182:K187)</f>
        <v>0</v>
      </c>
      <c r="L188" s="125"/>
      <c r="M188" s="90">
        <f>SUM(M182:M187)</f>
        <v>0</v>
      </c>
      <c r="N188" s="125"/>
      <c r="O188" s="115">
        <f>SUM(O182:O187)</f>
        <v>0</v>
      </c>
    </row>
    <row r="189" spans="1:15" ht="6.75" customHeight="1" x14ac:dyDescent="0.25">
      <c r="A189" s="248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70"/>
    </row>
    <row r="190" spans="1:15" x14ac:dyDescent="0.25">
      <c r="A190" s="394" t="s">
        <v>124</v>
      </c>
      <c r="B190" s="39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7"/>
    </row>
    <row r="191" spans="1:15" x14ac:dyDescent="0.25">
      <c r="A191" s="291" t="s">
        <v>105</v>
      </c>
      <c r="B191" s="98"/>
      <c r="C191" s="98" t="s">
        <v>106</v>
      </c>
      <c r="D191" s="9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16"/>
    </row>
    <row r="192" spans="1:15" outlineLevel="1" x14ac:dyDescent="0.25">
      <c r="A192" s="381"/>
      <c r="B192" s="382"/>
      <c r="C192" s="78"/>
      <c r="D192" s="245"/>
      <c r="E192" s="78"/>
      <c r="F192" s="1"/>
      <c r="G192" s="78"/>
      <c r="H192" s="1"/>
      <c r="I192" s="78"/>
      <c r="J192" s="1"/>
      <c r="K192" s="78"/>
      <c r="L192" s="1"/>
      <c r="M192" s="78"/>
      <c r="N192" s="1"/>
      <c r="O192" s="113"/>
    </row>
    <row r="193" spans="1:15" outlineLevel="1" x14ac:dyDescent="0.25">
      <c r="A193" s="381"/>
      <c r="B193" s="382"/>
      <c r="C193" s="78"/>
      <c r="D193" s="234"/>
      <c r="E193" s="78"/>
      <c r="F193" s="1"/>
      <c r="G193" s="78"/>
      <c r="H193" s="1"/>
      <c r="I193" s="78"/>
      <c r="J193" s="1"/>
      <c r="K193" s="78"/>
      <c r="L193" s="1"/>
      <c r="M193" s="78"/>
      <c r="N193" s="1"/>
      <c r="O193" s="113"/>
    </row>
    <row r="194" spans="1:15" outlineLevel="1" x14ac:dyDescent="0.25">
      <c r="A194" s="381"/>
      <c r="B194" s="382"/>
      <c r="C194" s="78"/>
      <c r="D194" s="234"/>
      <c r="E194" s="78"/>
      <c r="F194" s="1"/>
      <c r="G194" s="78"/>
      <c r="H194" s="1"/>
      <c r="I194" s="78"/>
      <c r="J194" s="1"/>
      <c r="K194" s="78"/>
      <c r="L194" s="1"/>
      <c r="M194" s="78"/>
      <c r="N194" s="1"/>
      <c r="O194" s="113"/>
    </row>
    <row r="195" spans="1:15" outlineLevel="1" x14ac:dyDescent="0.25">
      <c r="A195" s="381"/>
      <c r="B195" s="382"/>
      <c r="C195" s="78"/>
      <c r="D195" s="234"/>
      <c r="E195" s="78"/>
      <c r="F195" s="1"/>
      <c r="G195" s="78"/>
      <c r="H195" s="1"/>
      <c r="I195" s="78"/>
      <c r="J195" s="1"/>
      <c r="K195" s="78"/>
      <c r="L195" s="1"/>
      <c r="M195" s="78"/>
      <c r="N195" s="1"/>
      <c r="O195" s="113"/>
    </row>
    <row r="196" spans="1:15" outlineLevel="1" x14ac:dyDescent="0.25">
      <c r="A196" s="381"/>
      <c r="B196" s="382"/>
      <c r="C196" s="78"/>
      <c r="D196" s="234"/>
      <c r="E196" s="78"/>
      <c r="F196" s="1"/>
      <c r="G196" s="78"/>
      <c r="H196" s="1"/>
      <c r="I196" s="78"/>
      <c r="J196" s="1"/>
      <c r="K196" s="78"/>
      <c r="L196" s="1"/>
      <c r="M196" s="78"/>
      <c r="N196" s="1"/>
      <c r="O196" s="113"/>
    </row>
    <row r="197" spans="1:15" ht="15.75" outlineLevel="1" thickBot="1" x14ac:dyDescent="0.3">
      <c r="A197" s="381"/>
      <c r="B197" s="382"/>
      <c r="C197" s="78"/>
      <c r="D197" s="234"/>
      <c r="E197" s="78"/>
      <c r="F197" s="1"/>
      <c r="G197" s="78"/>
      <c r="H197" s="1"/>
      <c r="I197" s="78"/>
      <c r="J197" s="1"/>
      <c r="K197" s="78"/>
      <c r="L197" s="1"/>
      <c r="M197" s="78"/>
      <c r="N197" s="1"/>
      <c r="O197" s="113"/>
    </row>
    <row r="198" spans="1:15" ht="15.75" thickBot="1" x14ac:dyDescent="0.3">
      <c r="A198" s="237" t="s">
        <v>125</v>
      </c>
      <c r="B198" s="238"/>
      <c r="C198" s="239"/>
      <c r="D198" s="125"/>
      <c r="E198" s="90">
        <f>SUM(E192:E197)</f>
        <v>0</v>
      </c>
      <c r="F198" s="125"/>
      <c r="G198" s="90">
        <f>SUM(G192:G197)</f>
        <v>0</v>
      </c>
      <c r="H198" s="125"/>
      <c r="I198" s="90">
        <f>SUM(I192:I197)</f>
        <v>0</v>
      </c>
      <c r="J198" s="125"/>
      <c r="K198" s="90">
        <f>SUM(K192:K197)</f>
        <v>0</v>
      </c>
      <c r="L198" s="125"/>
      <c r="M198" s="90">
        <f>SUM(M192:M197)</f>
        <v>0</v>
      </c>
      <c r="N198" s="125"/>
      <c r="O198" s="115">
        <f>SUM(O192:O197)</f>
        <v>0</v>
      </c>
    </row>
    <row r="199" spans="1:15" ht="6.75" customHeight="1" x14ac:dyDescent="0.25">
      <c r="A199" s="248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70"/>
    </row>
    <row r="200" spans="1:15" x14ac:dyDescent="0.25">
      <c r="A200" s="394" t="s">
        <v>126</v>
      </c>
      <c r="B200" s="39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7"/>
    </row>
    <row r="201" spans="1:15" x14ac:dyDescent="0.25">
      <c r="A201" s="291" t="s">
        <v>105</v>
      </c>
      <c r="B201" s="98"/>
      <c r="C201" s="98" t="s">
        <v>106</v>
      </c>
      <c r="D201" s="9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16"/>
    </row>
    <row r="202" spans="1:15" outlineLevel="1" x14ac:dyDescent="0.25">
      <c r="A202" s="381"/>
      <c r="B202" s="382"/>
      <c r="C202" s="78"/>
      <c r="D202" s="245"/>
      <c r="E202" s="78"/>
      <c r="F202" s="1"/>
      <c r="G202" s="78"/>
      <c r="H202" s="1"/>
      <c r="I202" s="78"/>
      <c r="J202" s="1"/>
      <c r="K202" s="78"/>
      <c r="L202" s="1"/>
      <c r="M202" s="78"/>
      <c r="N202" s="1"/>
      <c r="O202" s="113"/>
    </row>
    <row r="203" spans="1:15" outlineLevel="1" x14ac:dyDescent="0.25">
      <c r="A203" s="381"/>
      <c r="B203" s="382"/>
      <c r="C203" s="78"/>
      <c r="D203" s="234"/>
      <c r="E203" s="78"/>
      <c r="F203" s="1"/>
      <c r="G203" s="78"/>
      <c r="H203" s="1"/>
      <c r="I203" s="78"/>
      <c r="J203" s="1"/>
      <c r="K203" s="78"/>
      <c r="L203" s="1"/>
      <c r="M203" s="78"/>
      <c r="N203" s="1"/>
      <c r="O203" s="113"/>
    </row>
    <row r="204" spans="1:15" outlineLevel="1" x14ac:dyDescent="0.25">
      <c r="A204" s="381"/>
      <c r="B204" s="382"/>
      <c r="C204" s="78"/>
      <c r="D204" s="234"/>
      <c r="E204" s="78"/>
      <c r="F204" s="1"/>
      <c r="G204" s="78"/>
      <c r="H204" s="1"/>
      <c r="I204" s="78"/>
      <c r="J204" s="1"/>
      <c r="K204" s="78"/>
      <c r="L204" s="1"/>
      <c r="M204" s="78"/>
      <c r="N204" s="1"/>
      <c r="O204" s="113"/>
    </row>
    <row r="205" spans="1:15" outlineLevel="1" x14ac:dyDescent="0.25">
      <c r="A205" s="381"/>
      <c r="B205" s="382"/>
      <c r="C205" s="78"/>
      <c r="D205" s="234"/>
      <c r="E205" s="78"/>
      <c r="F205" s="1"/>
      <c r="G205" s="78"/>
      <c r="H205" s="1"/>
      <c r="I205" s="78"/>
      <c r="J205" s="1"/>
      <c r="K205" s="78"/>
      <c r="L205" s="1"/>
      <c r="M205" s="78"/>
      <c r="N205" s="1"/>
      <c r="O205" s="113"/>
    </row>
    <row r="206" spans="1:15" outlineLevel="1" x14ac:dyDescent="0.25">
      <c r="A206" s="381"/>
      <c r="B206" s="382"/>
      <c r="C206" s="78"/>
      <c r="D206" s="234"/>
      <c r="E206" s="78"/>
      <c r="F206" s="1"/>
      <c r="G206" s="78"/>
      <c r="H206" s="1"/>
      <c r="I206" s="78"/>
      <c r="J206" s="1"/>
      <c r="K206" s="78"/>
      <c r="L206" s="1"/>
      <c r="M206" s="78"/>
      <c r="N206" s="1"/>
      <c r="O206" s="113"/>
    </row>
    <row r="207" spans="1:15" ht="15.75" outlineLevel="1" thickBot="1" x14ac:dyDescent="0.3">
      <c r="A207" s="381"/>
      <c r="B207" s="382"/>
      <c r="C207" s="78"/>
      <c r="D207" s="235"/>
      <c r="E207" s="84"/>
      <c r="F207" s="1"/>
      <c r="G207" s="84"/>
      <c r="H207" s="1"/>
      <c r="I207" s="78"/>
      <c r="J207" s="1"/>
      <c r="K207" s="78"/>
      <c r="L207" s="1"/>
      <c r="M207" s="78"/>
      <c r="N207" s="1"/>
      <c r="O207" s="113"/>
    </row>
    <row r="208" spans="1:15" ht="15.75" thickBot="1" x14ac:dyDescent="0.3">
      <c r="A208" s="237" t="s">
        <v>127</v>
      </c>
      <c r="B208" s="238"/>
      <c r="C208" s="239"/>
      <c r="D208" s="125"/>
      <c r="E208" s="90">
        <f>SUM(E202:E207)</f>
        <v>0</v>
      </c>
      <c r="F208" s="125"/>
      <c r="G208" s="90">
        <f>SUM(G202:G207)</f>
        <v>0</v>
      </c>
      <c r="H208" s="125"/>
      <c r="I208" s="90">
        <f>SUM(I202:I207)</f>
        <v>0</v>
      </c>
      <c r="J208" s="125"/>
      <c r="K208" s="90">
        <f>SUM(K202:K207)</f>
        <v>0</v>
      </c>
      <c r="L208" s="125"/>
      <c r="M208" s="90">
        <f>SUM(M202:M207)</f>
        <v>0</v>
      </c>
      <c r="N208" s="125"/>
      <c r="O208" s="115">
        <f>SUM(O202:O207)</f>
        <v>0</v>
      </c>
    </row>
    <row r="209" spans="1:15" ht="6.75" customHeight="1" x14ac:dyDescent="0.25">
      <c r="A209" s="383"/>
      <c r="B209" s="384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70"/>
    </row>
    <row r="210" spans="1:15" outlineLevel="1" x14ac:dyDescent="0.25">
      <c r="A210" s="385" t="s">
        <v>128</v>
      </c>
      <c r="B210" s="386"/>
      <c r="C210" s="387" t="s">
        <v>129</v>
      </c>
      <c r="D210" s="249"/>
      <c r="E210" s="126">
        <f>SUM(E102*((0.0044+0.0009)/2))</f>
        <v>0</v>
      </c>
      <c r="F210" s="124"/>
      <c r="G210" s="126">
        <f>SUM(G102*((0.0044+0.0009)/2))</f>
        <v>0</v>
      </c>
      <c r="H210" s="124"/>
      <c r="I210" s="126">
        <f>SUM(I102*(((0.0044+0.0009)/2)*1.01))</f>
        <v>0</v>
      </c>
      <c r="J210" s="124"/>
      <c r="K210" s="126">
        <f>SUM(K102*(((0.0044+0.0009)/2)*1.02))</f>
        <v>0</v>
      </c>
      <c r="L210" s="124"/>
      <c r="M210" s="126">
        <f>SUM(M102*(((0.0044+0.0009)/2)*1.03))</f>
        <v>0</v>
      </c>
      <c r="N210" s="124"/>
      <c r="O210" s="128">
        <f>SUM(O102*(((0.0044+0.0009)/2)*1.04))</f>
        <v>0</v>
      </c>
    </row>
    <row r="211" spans="1:15" ht="15.75" outlineLevel="1" thickBot="1" x14ac:dyDescent="0.3">
      <c r="A211" s="389" t="s">
        <v>130</v>
      </c>
      <c r="B211" s="390"/>
      <c r="C211" s="388"/>
      <c r="D211" s="250"/>
      <c r="E211" s="82">
        <f>SUM(E105*((0.007+0.0042)/2))</f>
        <v>0</v>
      </c>
      <c r="F211" s="1"/>
      <c r="G211" s="82">
        <f>SUM(G105*((0.007+0.0042)/2))</f>
        <v>0</v>
      </c>
      <c r="H211" s="1"/>
      <c r="I211" s="82">
        <f>SUM(I105*(((0.007+0.0042)/2)*1.01))</f>
        <v>0</v>
      </c>
      <c r="J211" s="1"/>
      <c r="K211" s="82">
        <f>SUM(K105*(((0.007+0.0042)/2)*1.02))</f>
        <v>0</v>
      </c>
      <c r="L211" s="1"/>
      <c r="M211" s="82">
        <f>SUM(M105*(((0.007+0.0042)/2)*1.03))</f>
        <v>0</v>
      </c>
      <c r="N211" s="1"/>
      <c r="O211" s="118">
        <f>SUM(O105*(((0.007+0.0042)/2)*1.04))</f>
        <v>0</v>
      </c>
    </row>
    <row r="212" spans="1:15" ht="15.75" thickBot="1" x14ac:dyDescent="0.3">
      <c r="A212" s="373" t="s">
        <v>131</v>
      </c>
      <c r="B212" s="374"/>
      <c r="C212" s="239"/>
      <c r="D212" s="125"/>
      <c r="E212" s="90">
        <f>SUM(E210:E211)</f>
        <v>0</v>
      </c>
      <c r="F212" s="125"/>
      <c r="G212" s="90">
        <f>SUM(G210:G211)</f>
        <v>0</v>
      </c>
      <c r="H212" s="125"/>
      <c r="I212" s="90">
        <f>SUM(I210:I211)</f>
        <v>0</v>
      </c>
      <c r="J212" s="125"/>
      <c r="K212" s="90">
        <f>SUM(K210:K211)</f>
        <v>0</v>
      </c>
      <c r="L212" s="125"/>
      <c r="M212" s="90">
        <f>SUM(M210:M211)</f>
        <v>0</v>
      </c>
      <c r="N212" s="125"/>
      <c r="O212" s="115">
        <f>SUM(O210:O211)</f>
        <v>0</v>
      </c>
    </row>
    <row r="213" spans="1:15" ht="6.75" customHeight="1" thickBot="1" x14ac:dyDescent="0.3">
      <c r="A213" s="391"/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3"/>
    </row>
    <row r="214" spans="1:15" ht="19.5" thickBot="1" x14ac:dyDescent="0.35">
      <c r="A214" s="370" t="s">
        <v>28</v>
      </c>
      <c r="B214" s="371"/>
      <c r="C214" s="371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2"/>
    </row>
    <row r="215" spans="1:15" ht="15.75" thickBot="1" x14ac:dyDescent="0.3">
      <c r="A215" s="373" t="s">
        <v>28</v>
      </c>
      <c r="B215" s="374"/>
      <c r="C215" s="239"/>
      <c r="D215" s="252"/>
      <c r="E215" s="252"/>
      <c r="F215" s="252"/>
      <c r="G215" s="121">
        <f>'Standard Work'!$I$31*SUM(G108+G110+G122+G132+G138+G148+G158+G168+G178+G188+G198+G208+G212+G111)</f>
        <v>0</v>
      </c>
      <c r="H215" s="252"/>
      <c r="I215" s="121">
        <f>'Standard Work'!$I$31*SUM(I108+I110+I122+I132+I138+I148+I158+I168+I178+I188+I198+I208+I212+I111)</f>
        <v>0</v>
      </c>
      <c r="J215" s="252"/>
      <c r="K215" s="121">
        <f>'Standard Work'!$I$31*SUM(K108+K110+K122+K132+K138+K148+K158+K168+K178+K188+K198+K208+K212+K111)</f>
        <v>0</v>
      </c>
      <c r="L215" s="252"/>
      <c r="M215" s="121">
        <f>'Standard Work'!$I$31*SUM(M108+M110+M122+M132+M138+M148+M158+M168+M178+M188+M198+M208+M212+M111)</f>
        <v>0</v>
      </c>
      <c r="N215" s="252"/>
      <c r="O215" s="121">
        <f>'Standard Work'!$I$31*SUM(O108+O110+O122+O132+O138+O148+O158+O168+O178+O188+O198+O208+O212+O111)</f>
        <v>0</v>
      </c>
    </row>
    <row r="216" spans="1:15" ht="6.75" customHeight="1" thickBot="1" x14ac:dyDescent="0.3">
      <c r="A216" s="302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4"/>
    </row>
    <row r="217" spans="1:15" ht="15.75" thickBot="1" x14ac:dyDescent="0.3">
      <c r="A217" s="373" t="s">
        <v>132</v>
      </c>
      <c r="B217" s="374"/>
      <c r="C217" s="268"/>
      <c r="D217" s="241"/>
      <c r="E217" s="255">
        <f>SUM(E108+E110+E122+E132+E138+E148+E158+E168+E178+E188+E198+E208+E212+E111)</f>
        <v>0</v>
      </c>
      <c r="F217" s="241"/>
      <c r="G217" s="255">
        <f>SUM(G108+G110+G122+G132+G138+G148+G158+G168+G178+G188+G198+G208+G212+G215+G111)</f>
        <v>0</v>
      </c>
      <c r="H217" s="241"/>
      <c r="I217" s="255">
        <f>SUM(I108+I110+I122+I132+I138+I148+I158+I168+I178+I188+I198+I208+I212+I215+I111)</f>
        <v>0</v>
      </c>
      <c r="J217" s="241"/>
      <c r="K217" s="255">
        <f>SUM(K108+K110+K122+K132+K138+K148+K158+K168+K178+K188+K198+K208+K212+K215+K111)</f>
        <v>0</v>
      </c>
      <c r="L217" s="241"/>
      <c r="M217" s="255">
        <f>SUM(M108+M110+M122+M132+M138+M148+M158+M168+M178+M188+M198+M208+M212+M215+M111)</f>
        <v>0</v>
      </c>
      <c r="N217" s="241"/>
      <c r="O217" s="256">
        <f>SUM(O108+O110+O122+O132+O138+O148+O158+O168+O178+O188+O198+O208+O212+O215+O111)</f>
        <v>0</v>
      </c>
    </row>
    <row r="218" spans="1:15" ht="15.75" thickBot="1" x14ac:dyDescent="0.3">
      <c r="A218" s="2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2"/>
    </row>
    <row r="219" spans="1:15" ht="24" thickBot="1" x14ac:dyDescent="0.4">
      <c r="A219" s="375" t="s">
        <v>133</v>
      </c>
      <c r="B219" s="376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  <c r="N219" s="376"/>
      <c r="O219" s="377"/>
    </row>
    <row r="220" spans="1:15" x14ac:dyDescent="0.25">
      <c r="A220" s="258"/>
      <c r="B220" s="259"/>
      <c r="C220" s="259"/>
      <c r="D220" s="259"/>
      <c r="E220" s="259"/>
      <c r="F220" s="259"/>
      <c r="G220" s="260">
        <v>1</v>
      </c>
      <c r="H220" s="260"/>
      <c r="I220" s="260">
        <v>2</v>
      </c>
      <c r="J220" s="260"/>
      <c r="K220" s="260">
        <v>3</v>
      </c>
      <c r="L220" s="260"/>
      <c r="M220" s="260">
        <v>4</v>
      </c>
      <c r="N220" s="260"/>
      <c r="O220" s="261">
        <v>5</v>
      </c>
    </row>
    <row r="221" spans="1:15" x14ac:dyDescent="0.25">
      <c r="A221" s="262" t="s">
        <v>134</v>
      </c>
      <c r="B221" s="263"/>
      <c r="C221" s="263"/>
      <c r="D221" s="263"/>
      <c r="E221" s="52"/>
      <c r="F221" s="263"/>
      <c r="G221" s="263">
        <f>-E217</f>
        <v>0</v>
      </c>
      <c r="H221" s="263"/>
      <c r="I221" s="263">
        <f>G223</f>
        <v>0</v>
      </c>
      <c r="J221" s="263"/>
      <c r="K221" s="263">
        <f>I223</f>
        <v>0</v>
      </c>
      <c r="L221" s="263"/>
      <c r="M221" s="263">
        <f>K223</f>
        <v>0</v>
      </c>
      <c r="N221" s="263"/>
      <c r="O221" s="264">
        <f>M223</f>
        <v>0</v>
      </c>
    </row>
    <row r="222" spans="1:15" x14ac:dyDescent="0.25">
      <c r="A222" s="262" t="s">
        <v>135</v>
      </c>
      <c r="B222" s="263"/>
      <c r="C222" s="263"/>
      <c r="D222" s="263"/>
      <c r="E222" s="52"/>
      <c r="F222" s="263"/>
      <c r="G222" s="263">
        <f>SUM(G94-G217)</f>
        <v>0</v>
      </c>
      <c r="H222" s="263"/>
      <c r="I222" s="263">
        <f>SUM(I94-I217)</f>
        <v>0</v>
      </c>
      <c r="J222" s="263"/>
      <c r="K222" s="263">
        <f>SUM(K94-K217)</f>
        <v>0</v>
      </c>
      <c r="L222" s="263"/>
      <c r="M222" s="263">
        <f>SUM(M94-M217)</f>
        <v>0</v>
      </c>
      <c r="N222" s="263"/>
      <c r="O222" s="264">
        <f>SUM(O94-O217)</f>
        <v>0</v>
      </c>
    </row>
    <row r="223" spans="1:15" ht="15.75" thickBot="1" x14ac:dyDescent="0.3">
      <c r="A223" s="265" t="s">
        <v>136</v>
      </c>
      <c r="B223" s="266"/>
      <c r="C223" s="266"/>
      <c r="D223" s="266"/>
      <c r="E223" s="209"/>
      <c r="F223" s="266"/>
      <c r="G223" s="266">
        <f>SUM(G221:G222)</f>
        <v>0</v>
      </c>
      <c r="H223" s="266"/>
      <c r="I223" s="266">
        <f>SUM(I221:I222)</f>
        <v>0</v>
      </c>
      <c r="J223" s="266"/>
      <c r="K223" s="266">
        <f>SUM(K221:K222)</f>
        <v>0</v>
      </c>
      <c r="L223" s="266"/>
      <c r="M223" s="266">
        <f>SUM(M221:M222)</f>
        <v>0</v>
      </c>
      <c r="N223" s="266"/>
      <c r="O223" s="267">
        <f>SUM(O221:O222)</f>
        <v>0</v>
      </c>
    </row>
    <row r="224" spans="1:15" ht="15.75" thickBot="1" x14ac:dyDescent="0.3"/>
    <row r="225" spans="1:15" ht="24" thickBot="1" x14ac:dyDescent="0.4">
      <c r="A225" s="378" t="s">
        <v>137</v>
      </c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80"/>
    </row>
    <row r="226" spans="1:15" ht="15.75" thickBot="1" x14ac:dyDescent="0.3">
      <c r="A226" s="131"/>
      <c r="B226" s="133"/>
      <c r="C226" s="133"/>
      <c r="D226" s="180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6"/>
    </row>
    <row r="227" spans="1:15" ht="19.5" thickBot="1" x14ac:dyDescent="0.35">
      <c r="A227" s="131"/>
      <c r="B227" s="133"/>
      <c r="C227" s="133"/>
      <c r="D227" s="180"/>
      <c r="E227" s="359" t="s">
        <v>7</v>
      </c>
      <c r="F227" s="360"/>
      <c r="G227" s="275">
        <f>-(E7)+NPV('Standard Work'!E40,(G222-E217),I222,K222,M222,O222)</f>
        <v>0</v>
      </c>
      <c r="H227" s="133"/>
      <c r="I227" s="359" t="s">
        <v>10</v>
      </c>
      <c r="J227" s="360"/>
      <c r="K227" s="185" t="str">
        <f>IFERROR(IRR(Key!B24:G24),"")</f>
        <v/>
      </c>
      <c r="L227" s="133"/>
      <c r="M227" s="133"/>
      <c r="N227" s="133"/>
      <c r="O227" s="136"/>
    </row>
    <row r="228" spans="1:15" ht="11.25" customHeight="1" thickBot="1" x14ac:dyDescent="0.3">
      <c r="A228" s="131"/>
      <c r="B228" s="133"/>
      <c r="C228" s="133"/>
      <c r="D228" s="180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6"/>
    </row>
    <row r="229" spans="1:15" ht="19.5" thickBot="1" x14ac:dyDescent="0.35">
      <c r="A229" s="131"/>
      <c r="B229" s="133"/>
      <c r="C229" s="133"/>
      <c r="D229" s="180"/>
      <c r="E229" s="359" t="s">
        <v>13</v>
      </c>
      <c r="F229" s="360"/>
      <c r="G229" s="184" t="str">
        <f>IFERROR(((SUM(G222,I222,K222,M222,O222)-E217)-SUM(E7))/SUM(E7),"")</f>
        <v/>
      </c>
      <c r="H229" s="133"/>
      <c r="I229" s="359" t="s">
        <v>138</v>
      </c>
      <c r="J229" s="360"/>
      <c r="K229" s="130">
        <f>IF(G223&gt;0,E220+-G221/G222,IF(G223+I222&gt;0,G220+-G223/I222,IF(I223+K222&gt;0,I220+-I223/K222,IF(K223+M222&gt;0,K220+-K223/M222,IF(M223+O222&gt;0,M220+-M223/O222,5)))))+IF(E7=0,0,IF(E7="",0,(VLOOKUP($L$7,Key!$B$3:$C$14,2,FALSE)/12)))</f>
        <v>5</v>
      </c>
      <c r="L229" s="133" t="s">
        <v>139</v>
      </c>
      <c r="M229" s="133"/>
      <c r="N229" s="133"/>
      <c r="O229" s="136"/>
    </row>
    <row r="230" spans="1:15" ht="11.25" customHeight="1" thickBot="1" x14ac:dyDescent="0.35">
      <c r="A230" s="131"/>
      <c r="B230" s="133"/>
      <c r="C230" s="133"/>
      <c r="D230" s="180"/>
      <c r="E230" s="187"/>
      <c r="F230" s="134"/>
      <c r="G230" s="188"/>
      <c r="H230" s="133"/>
      <c r="I230" s="187"/>
      <c r="J230" s="134"/>
      <c r="K230" s="134"/>
      <c r="L230" s="133"/>
      <c r="M230" s="133"/>
      <c r="N230" s="133"/>
      <c r="O230" s="136"/>
    </row>
    <row r="231" spans="1:15" ht="19.5" thickBot="1" x14ac:dyDescent="0.35">
      <c r="A231" s="131"/>
      <c r="B231" s="133"/>
      <c r="C231" s="133"/>
      <c r="D231" s="180"/>
      <c r="E231" s="359" t="s">
        <v>140</v>
      </c>
      <c r="F231" s="360"/>
      <c r="G231" s="275">
        <f>SUM(G217,I217,K217,M217,O217,E217,E7)-SUM(G215,I215,K215,M215,O215)</f>
        <v>0</v>
      </c>
      <c r="H231" s="133"/>
      <c r="I231" s="359" t="s">
        <v>141</v>
      </c>
      <c r="J231" s="360"/>
      <c r="K231" s="275">
        <f>SUM(G215,I215,K215,M215,O215)</f>
        <v>0</v>
      </c>
      <c r="L231" s="133"/>
      <c r="M231" s="133"/>
      <c r="N231" s="133"/>
      <c r="O231" s="136"/>
    </row>
    <row r="232" spans="1:15" ht="11.25" hidden="1" customHeight="1" thickTop="1" thickBot="1" x14ac:dyDescent="0.35">
      <c r="A232" s="131"/>
      <c r="B232" s="133"/>
      <c r="C232" s="133"/>
      <c r="D232" s="133"/>
      <c r="E232" s="187"/>
      <c r="F232" s="134"/>
      <c r="G232" s="190"/>
      <c r="H232" s="133"/>
      <c r="I232" s="187"/>
      <c r="J232" s="134"/>
      <c r="K232" s="191"/>
      <c r="L232" s="133"/>
      <c r="M232" s="133"/>
      <c r="N232" s="133"/>
      <c r="O232" s="136"/>
    </row>
    <row r="233" spans="1:15" ht="19.5" hidden="1" thickBot="1" x14ac:dyDescent="0.35">
      <c r="A233" s="131"/>
      <c r="B233" s="133"/>
      <c r="C233" s="133"/>
      <c r="D233" s="180"/>
      <c r="E233" s="298" t="s">
        <v>142</v>
      </c>
      <c r="F233" s="129"/>
      <c r="G233" s="189">
        <f>SUM(G94,I94,K94,M94,O94)-G231</f>
        <v>0</v>
      </c>
      <c r="H233" s="133"/>
      <c r="I233" s="298" t="s">
        <v>143</v>
      </c>
      <c r="J233" s="129"/>
      <c r="K233" s="184" t="str">
        <f>IFERROR((G233/G231),"")</f>
        <v/>
      </c>
      <c r="L233" s="133"/>
      <c r="M233" s="133"/>
      <c r="N233" s="133"/>
      <c r="O233" s="136"/>
    </row>
    <row r="234" spans="1:15" ht="15.75" thickBot="1" x14ac:dyDescent="0.3">
      <c r="A234" s="132"/>
      <c r="B234" s="134"/>
      <c r="C234" s="134"/>
      <c r="D234" s="181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5"/>
    </row>
    <row r="237" spans="1:15" hidden="1" x14ac:dyDescent="0.25">
      <c r="B237" s="186">
        <f>-E7-E217</f>
        <v>0</v>
      </c>
      <c r="C237" s="6">
        <f>G222</f>
        <v>0</v>
      </c>
      <c r="D237" s="6">
        <f>I222</f>
        <v>0</v>
      </c>
      <c r="E237" s="6">
        <f>K222</f>
        <v>0</v>
      </c>
      <c r="F237" s="6">
        <f>M222</f>
        <v>0</v>
      </c>
      <c r="G237" s="6">
        <f>O222</f>
        <v>0</v>
      </c>
    </row>
  </sheetData>
  <sheetProtection algorithmName="SHA-512" hashValue="XSIqARQNhYQOnUSOyKvorzX+ikaBmC5x+M6jE/i2YdjOIBhyym66Y0q6V82zjLUMEI4XITpqawHElIt2+hFqeA==" saltValue="tqxBRp+NHvmTCcXiAgKxug==" spinCount="100000" sheet="1" formatCells="0"/>
  <mergeCells count="120">
    <mergeCell ref="A1:O1"/>
    <mergeCell ref="K2:N2"/>
    <mergeCell ref="K3:N3"/>
    <mergeCell ref="A6:O6"/>
    <mergeCell ref="A9:O9"/>
    <mergeCell ref="A11:O11"/>
    <mergeCell ref="A60:B60"/>
    <mergeCell ref="A63:O63"/>
    <mergeCell ref="A73:B73"/>
    <mergeCell ref="H7:K7"/>
    <mergeCell ref="L7:M7"/>
    <mergeCell ref="A2:B2"/>
    <mergeCell ref="C2:E2"/>
    <mergeCell ref="A7:D7"/>
    <mergeCell ref="A76:O76"/>
    <mergeCell ref="A86:B86"/>
    <mergeCell ref="A95:O95"/>
    <mergeCell ref="A22:O22"/>
    <mergeCell ref="A31:O31"/>
    <mergeCell ref="A37:B37"/>
    <mergeCell ref="A40:O40"/>
    <mergeCell ref="A47:B47"/>
    <mergeCell ref="A50:O50"/>
    <mergeCell ref="A104:B104"/>
    <mergeCell ref="A105:B105"/>
    <mergeCell ref="A106:B106"/>
    <mergeCell ref="A107:B107"/>
    <mergeCell ref="A108:C108"/>
    <mergeCell ref="A109:O109"/>
    <mergeCell ref="A96:O96"/>
    <mergeCell ref="A98:O98"/>
    <mergeCell ref="A99:B100"/>
    <mergeCell ref="C99:C100"/>
    <mergeCell ref="A102:B102"/>
    <mergeCell ref="A103:B103"/>
    <mergeCell ref="A119:B119"/>
    <mergeCell ref="A120:B120"/>
    <mergeCell ref="A121:B121"/>
    <mergeCell ref="A124:B124"/>
    <mergeCell ref="A126:B126"/>
    <mergeCell ref="A127:B127"/>
    <mergeCell ref="A112:O112"/>
    <mergeCell ref="A113:O113"/>
    <mergeCell ref="A114:B114"/>
    <mergeCell ref="A116:B116"/>
    <mergeCell ref="A117:B117"/>
    <mergeCell ref="A118:B118"/>
    <mergeCell ref="A137:B137"/>
    <mergeCell ref="A140:B140"/>
    <mergeCell ref="A142:B142"/>
    <mergeCell ref="A143:B143"/>
    <mergeCell ref="A144:B144"/>
    <mergeCell ref="A145:B145"/>
    <mergeCell ref="A128:B128"/>
    <mergeCell ref="A129:B129"/>
    <mergeCell ref="A130:B130"/>
    <mergeCell ref="A131:B131"/>
    <mergeCell ref="A134:B134"/>
    <mergeCell ref="A136:B136"/>
    <mergeCell ref="A155:B155"/>
    <mergeCell ref="A156:B156"/>
    <mergeCell ref="A157:B157"/>
    <mergeCell ref="A160:B160"/>
    <mergeCell ref="A162:B162"/>
    <mergeCell ref="A163:B163"/>
    <mergeCell ref="A146:B146"/>
    <mergeCell ref="A147:B147"/>
    <mergeCell ref="A150:B150"/>
    <mergeCell ref="A152:B152"/>
    <mergeCell ref="A153:B153"/>
    <mergeCell ref="A154:B154"/>
    <mergeCell ref="A173:B173"/>
    <mergeCell ref="A174:B174"/>
    <mergeCell ref="A175:B175"/>
    <mergeCell ref="A176:B176"/>
    <mergeCell ref="A177:B177"/>
    <mergeCell ref="A180:B180"/>
    <mergeCell ref="A164:B164"/>
    <mergeCell ref="A165:B165"/>
    <mergeCell ref="A166:B166"/>
    <mergeCell ref="A167:B167"/>
    <mergeCell ref="A170:B170"/>
    <mergeCell ref="A172:B172"/>
    <mergeCell ref="A190:B190"/>
    <mergeCell ref="A192:B192"/>
    <mergeCell ref="A193:B193"/>
    <mergeCell ref="A194:B194"/>
    <mergeCell ref="A195:B195"/>
    <mergeCell ref="A196:B196"/>
    <mergeCell ref="A182:B182"/>
    <mergeCell ref="A183:B183"/>
    <mergeCell ref="A184:B184"/>
    <mergeCell ref="A185:B185"/>
    <mergeCell ref="A186:B186"/>
    <mergeCell ref="A187:B187"/>
    <mergeCell ref="A206:B206"/>
    <mergeCell ref="A207:B207"/>
    <mergeCell ref="A209:B209"/>
    <mergeCell ref="A210:B210"/>
    <mergeCell ref="C210:C211"/>
    <mergeCell ref="A211:B211"/>
    <mergeCell ref="A197:B197"/>
    <mergeCell ref="A200:B200"/>
    <mergeCell ref="A202:B202"/>
    <mergeCell ref="A203:B203"/>
    <mergeCell ref="A204:B204"/>
    <mergeCell ref="A205:B205"/>
    <mergeCell ref="A225:O225"/>
    <mergeCell ref="E227:F227"/>
    <mergeCell ref="I227:J227"/>
    <mergeCell ref="E229:F229"/>
    <mergeCell ref="I229:J229"/>
    <mergeCell ref="E231:F231"/>
    <mergeCell ref="I231:J231"/>
    <mergeCell ref="A212:B212"/>
    <mergeCell ref="A213:O213"/>
    <mergeCell ref="A214:O214"/>
    <mergeCell ref="A215:B215"/>
    <mergeCell ref="A217:B217"/>
    <mergeCell ref="A219:O219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Key!B$3:B$14</xm:f>
          </x14:formula1>
          <xm:sqref>L7:M7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  <pageSetUpPr fitToPage="1"/>
  </sheetPr>
  <dimension ref="A1:AL52"/>
  <sheetViews>
    <sheetView topLeftCell="A4" zoomScale="80" zoomScaleNormal="80" zoomScalePageLayoutView="80" workbookViewId="0">
      <selection activeCell="C23" sqref="C23"/>
    </sheetView>
  </sheetViews>
  <sheetFormatPr defaultColWidth="9.140625" defaultRowHeight="15.75" x14ac:dyDescent="0.25"/>
  <cols>
    <col min="1" max="1" width="4.7109375" style="7" customWidth="1"/>
    <col min="2" max="2" width="53.140625" style="7" customWidth="1"/>
    <col min="3" max="7" width="10.7109375" style="7" customWidth="1"/>
    <col min="8" max="16384" width="9.140625" style="7"/>
  </cols>
  <sheetData>
    <row r="1" spans="1:38" x14ac:dyDescent="0.25">
      <c r="A1" s="448" t="s">
        <v>144</v>
      </c>
      <c r="B1" s="449"/>
      <c r="C1" s="449"/>
      <c r="D1" s="449"/>
      <c r="E1" s="449"/>
      <c r="F1" s="449"/>
      <c r="G1" s="450"/>
    </row>
    <row r="2" spans="1:38" x14ac:dyDescent="0.25">
      <c r="A2" s="451" t="s">
        <v>145</v>
      </c>
      <c r="B2" s="452"/>
      <c r="C2" s="452"/>
      <c r="D2" s="452"/>
      <c r="E2" s="452"/>
      <c r="F2" s="452"/>
      <c r="G2" s="453"/>
    </row>
    <row r="3" spans="1:38" ht="18.75" x14ac:dyDescent="0.3">
      <c r="A3" s="88" t="s">
        <v>52</v>
      </c>
      <c r="B3" s="104"/>
      <c r="C3" s="308"/>
      <c r="D3" s="308"/>
      <c r="E3" s="308"/>
      <c r="F3" s="308"/>
      <c r="G3" s="142" t="s">
        <v>53</v>
      </c>
    </row>
    <row r="4" spans="1:38" x14ac:dyDescent="0.25">
      <c r="A4" s="43"/>
      <c r="B4" s="39" t="s">
        <v>146</v>
      </c>
      <c r="C4" s="443" t="s">
        <v>147</v>
      </c>
      <c r="D4" s="443"/>
      <c r="E4" s="443"/>
      <c r="F4" s="443"/>
      <c r="G4" s="444"/>
    </row>
    <row r="5" spans="1:38" x14ac:dyDescent="0.25">
      <c r="A5" s="36"/>
      <c r="B5" s="42"/>
      <c r="C5" s="91" t="str">
        <f>'Cohort Model Off-site'!G13</f>
        <v>FY 20_ _</v>
      </c>
      <c r="D5" s="305" t="str">
        <f>'Cohort Model Off-site'!I13</f>
        <v>FY 20_ _</v>
      </c>
      <c r="E5" s="305" t="str">
        <f>'Cohort Model Off-site'!K13</f>
        <v>FY 20_ _</v>
      </c>
      <c r="F5" s="305" t="str">
        <f>'Cohort Model Off-site'!M13</f>
        <v>FY 20_ _</v>
      </c>
      <c r="G5" s="306" t="str">
        <f>'Cohort Model Off-site'!O13</f>
        <v>FY 20_ _</v>
      </c>
    </row>
    <row r="6" spans="1:38" x14ac:dyDescent="0.25">
      <c r="A6" s="41"/>
      <c r="B6" s="40"/>
      <c r="C6" s="306" t="s">
        <v>59</v>
      </c>
      <c r="D6" s="39" t="s">
        <v>60</v>
      </c>
      <c r="E6" s="39" t="s">
        <v>61</v>
      </c>
      <c r="F6" s="39" t="s">
        <v>62</v>
      </c>
      <c r="G6" s="39" t="s">
        <v>63</v>
      </c>
    </row>
    <row r="7" spans="1:38" x14ac:dyDescent="0.25">
      <c r="A7" s="27" t="s">
        <v>148</v>
      </c>
      <c r="B7" s="26" t="s">
        <v>149</v>
      </c>
      <c r="C7" s="92"/>
      <c r="D7" s="93"/>
      <c r="E7" s="93"/>
      <c r="F7" s="93"/>
      <c r="G7" s="93"/>
    </row>
    <row r="8" spans="1:38" x14ac:dyDescent="0.25">
      <c r="A8" s="27"/>
      <c r="B8" s="26" t="s">
        <v>150</v>
      </c>
      <c r="C8" s="94"/>
      <c r="D8" s="93"/>
      <c r="E8" s="93"/>
      <c r="F8" s="93"/>
      <c r="G8" s="93"/>
    </row>
    <row r="9" spans="1:38" x14ac:dyDescent="0.25">
      <c r="A9" s="27"/>
      <c r="B9" s="26" t="s">
        <v>151</v>
      </c>
      <c r="C9" s="94"/>
      <c r="D9" s="93"/>
      <c r="E9" s="93"/>
      <c r="F9" s="93"/>
      <c r="G9" s="93"/>
    </row>
    <row r="10" spans="1:38" x14ac:dyDescent="0.25">
      <c r="A10" s="27"/>
      <c r="B10" s="26" t="s">
        <v>152</v>
      </c>
      <c r="C10" s="94"/>
      <c r="D10" s="93"/>
      <c r="E10" s="93"/>
      <c r="F10" s="93"/>
      <c r="G10" s="93"/>
    </row>
    <row r="11" spans="1:38" s="8" customFormat="1" ht="12.75" x14ac:dyDescent="0.2">
      <c r="A11" s="37"/>
      <c r="B11" s="37"/>
      <c r="C11" s="37"/>
      <c r="D11" s="37"/>
      <c r="E11" s="37"/>
      <c r="F11" s="37"/>
      <c r="G11" s="28"/>
    </row>
    <row r="12" spans="1:38" x14ac:dyDescent="0.25">
      <c r="A12" s="307" t="s">
        <v>153</v>
      </c>
      <c r="B12" s="38" t="s">
        <v>154</v>
      </c>
      <c r="C12" s="93"/>
      <c r="D12" s="95"/>
      <c r="E12" s="95"/>
      <c r="F12" s="95"/>
      <c r="G12" s="93"/>
    </row>
    <row r="13" spans="1:38" x14ac:dyDescent="0.25">
      <c r="A13" s="307"/>
      <c r="B13" s="38" t="s">
        <v>155</v>
      </c>
      <c r="C13" s="93"/>
      <c r="D13" s="95"/>
      <c r="E13" s="95"/>
      <c r="F13" s="95"/>
      <c r="G13" s="93"/>
    </row>
    <row r="14" spans="1:38" s="8" customFormat="1" ht="12.75" x14ac:dyDescent="0.2">
      <c r="A14" s="37"/>
      <c r="B14" s="37"/>
      <c r="C14" s="37"/>
      <c r="D14" s="37"/>
      <c r="E14" s="37"/>
      <c r="F14" s="37"/>
      <c r="G14" s="28"/>
    </row>
    <row r="15" spans="1:38" x14ac:dyDescent="0.25">
      <c r="A15" s="27" t="s">
        <v>156</v>
      </c>
      <c r="B15" s="26" t="s">
        <v>157</v>
      </c>
      <c r="C15" s="94"/>
      <c r="D15" s="93"/>
      <c r="E15" s="93"/>
      <c r="F15" s="93"/>
      <c r="G15" s="93"/>
      <c r="AL15" t="s">
        <v>158</v>
      </c>
    </row>
    <row r="16" spans="1:38" x14ac:dyDescent="0.25">
      <c r="A16" s="27"/>
      <c r="B16" s="26" t="s">
        <v>159</v>
      </c>
      <c r="C16" s="94"/>
      <c r="D16" s="93"/>
      <c r="E16" s="93"/>
      <c r="F16" s="93"/>
      <c r="G16" s="93"/>
    </row>
    <row r="17" spans="1:7" x14ac:dyDescent="0.25">
      <c r="A17" s="27"/>
      <c r="B17" s="26" t="s">
        <v>160</v>
      </c>
      <c r="C17" s="94"/>
      <c r="D17" s="93"/>
      <c r="E17" s="93"/>
      <c r="F17" s="93"/>
      <c r="G17" s="93"/>
    </row>
    <row r="18" spans="1:7" x14ac:dyDescent="0.25">
      <c r="A18" s="27"/>
      <c r="B18" s="26" t="s">
        <v>161</v>
      </c>
      <c r="C18" s="94"/>
      <c r="D18" s="93"/>
      <c r="E18" s="93"/>
      <c r="F18" s="93"/>
      <c r="G18" s="93"/>
    </row>
    <row r="19" spans="1:7" s="8" customFormat="1" ht="12.75" x14ac:dyDescent="0.2">
      <c r="A19" s="30"/>
      <c r="B19" s="29"/>
      <c r="C19" s="29"/>
      <c r="D19" s="28"/>
      <c r="E19" s="28"/>
      <c r="F19" s="28"/>
      <c r="G19" s="28"/>
    </row>
    <row r="20" spans="1:7" x14ac:dyDescent="0.25">
      <c r="A20" s="27" t="s">
        <v>162</v>
      </c>
      <c r="B20" s="26" t="s">
        <v>163</v>
      </c>
      <c r="C20" s="34"/>
      <c r="D20" s="33"/>
      <c r="E20" s="33"/>
      <c r="F20" s="33"/>
      <c r="G20" s="33"/>
    </row>
    <row r="21" spans="1:7" x14ac:dyDescent="0.25">
      <c r="A21" s="31"/>
      <c r="B21" s="32" t="s">
        <v>164</v>
      </c>
      <c r="C21" s="25">
        <f>'Cohort Model Off-site'!G14*'Cohort Model Off-site'!$G$29*'Cohort Model Off-site'!$C39</f>
        <v>0</v>
      </c>
      <c r="D21" s="25">
        <f>'Cohort Model Off-site'!I14*'Cohort Model Off-site'!$I$29*'Cohort Model Off-site'!$C49</f>
        <v>0</v>
      </c>
      <c r="E21" s="25">
        <f>'Cohort Model Off-site'!K14*'Cohort Model Off-site'!$K$29*'Cohort Model Off-site'!$C62</f>
        <v>0</v>
      </c>
      <c r="F21" s="25">
        <f>'Cohort Model Off-site'!M14*'Cohort Model Off-site'!$M$29*'Cohort Model Off-site'!$C75</f>
        <v>0</v>
      </c>
      <c r="G21" s="25">
        <f>'Cohort Model Off-site'!O14*'Cohort Model Off-site'!$O$29*'Cohort Model Off-site'!$C88</f>
        <v>0</v>
      </c>
    </row>
    <row r="22" spans="1:7" x14ac:dyDescent="0.25">
      <c r="A22" s="31"/>
      <c r="B22" s="32" t="s">
        <v>165</v>
      </c>
      <c r="C22" s="25">
        <f>(SUM('Cohort Model Off-site'!G15:G16)*'Cohort Model Off-site'!G29*'Cohort Model Off-site'!$C39)+('Cohort Model Off-site'!G20*'Cohort Model Off-site'!G29)</f>
        <v>0</v>
      </c>
      <c r="D22" s="24">
        <f>(SUM('Cohort Model Off-site'!I15:I16)*'Cohort Model Off-site'!I29*'Cohort Model Off-site'!C49)+('Cohort Model Off-site'!I20*'Cohort Model Off-site'!I29)</f>
        <v>0</v>
      </c>
      <c r="E22" s="24">
        <f>(SUM('Cohort Model Off-site'!K15:K16)*'Cohort Model Off-site'!K29*'Cohort Model Off-site'!C62)+('Cohort Model Off-site'!K20*'Cohort Model Off-site'!K29)</f>
        <v>0</v>
      </c>
      <c r="F22" s="24">
        <f>(SUM('Cohort Model Off-site'!M15:M16)*'Cohort Model Off-site'!M29*'Cohort Model Off-site'!C75)+('Cohort Model Off-site'!M20*'Cohort Model Off-site'!M29)</f>
        <v>0</v>
      </c>
      <c r="G22" s="24">
        <f>(SUM('Cohort Model Off-site'!O15:O16)*'Cohort Model Off-site'!O29*'Cohort Model Off-site'!C88)+('Cohort Model Off-site'!O20*'Cohort Model Off-site'!O29)</f>
        <v>0</v>
      </c>
    </row>
    <row r="23" spans="1:7" x14ac:dyDescent="0.25">
      <c r="A23" s="31"/>
      <c r="B23" s="32" t="s">
        <v>166</v>
      </c>
      <c r="C23" s="96"/>
      <c r="D23" s="97"/>
      <c r="E23" s="97"/>
      <c r="F23" s="97"/>
      <c r="G23" s="97"/>
    </row>
    <row r="24" spans="1:7" x14ac:dyDescent="0.25">
      <c r="A24" s="31"/>
      <c r="B24" s="32" t="s">
        <v>167</v>
      </c>
      <c r="C24" s="96"/>
      <c r="D24" s="97"/>
      <c r="E24" s="97"/>
      <c r="F24" s="97"/>
      <c r="G24" s="97"/>
    </row>
    <row r="25" spans="1:7" x14ac:dyDescent="0.25">
      <c r="A25" s="31"/>
      <c r="B25" s="32" t="s">
        <v>168</v>
      </c>
      <c r="C25" s="96"/>
      <c r="D25" s="97"/>
      <c r="E25" s="97"/>
      <c r="F25" s="97"/>
      <c r="G25" s="97"/>
    </row>
    <row r="26" spans="1:7" x14ac:dyDescent="0.25">
      <c r="A26" s="31"/>
      <c r="B26" s="26" t="s">
        <v>169</v>
      </c>
      <c r="C26" s="25">
        <f t="shared" ref="C26:G26" si="0">SUM(C21:C25)</f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</row>
    <row r="27" spans="1:7" x14ac:dyDescent="0.25">
      <c r="A27" s="27" t="s">
        <v>170</v>
      </c>
      <c r="B27" s="26" t="s">
        <v>171</v>
      </c>
      <c r="C27" s="34"/>
      <c r="D27" s="33"/>
      <c r="E27" s="33"/>
      <c r="F27" s="33"/>
      <c r="G27" s="33"/>
    </row>
    <row r="28" spans="1:7" x14ac:dyDescent="0.25">
      <c r="A28" s="35"/>
      <c r="B28" s="26" t="s">
        <v>172</v>
      </c>
      <c r="C28" s="34"/>
      <c r="D28" s="33"/>
      <c r="E28" s="33"/>
      <c r="F28" s="33"/>
      <c r="G28" s="33"/>
    </row>
    <row r="29" spans="1:7" x14ac:dyDescent="0.25">
      <c r="A29" s="31"/>
      <c r="B29" s="32" t="s">
        <v>173</v>
      </c>
      <c r="C29" s="25">
        <f>SUM('Cohort Model Off-site'!G102:G103,'Cohort Model Off-site'!G110)</f>
        <v>0</v>
      </c>
      <c r="D29" s="25">
        <f>SUM('Cohort Model Off-site'!I102:I103,'Cohort Model Off-site'!I110)</f>
        <v>0</v>
      </c>
      <c r="E29" s="25">
        <f>SUM('Cohort Model Off-site'!K102:K103,'Cohort Model Off-site'!K110)</f>
        <v>0</v>
      </c>
      <c r="F29" s="25">
        <f>SUM('Cohort Model Off-site'!M102:M103,'Cohort Model Off-site'!M110)</f>
        <v>0</v>
      </c>
      <c r="G29" s="25">
        <f>SUM('Cohort Model Off-site'!O102:O103,'Cohort Model Off-site'!O110)</f>
        <v>0</v>
      </c>
    </row>
    <row r="30" spans="1:7" x14ac:dyDescent="0.25">
      <c r="A30" s="31"/>
      <c r="B30" s="32" t="s">
        <v>174</v>
      </c>
      <c r="C30" s="25">
        <f>SUM('Cohort Model Off-site'!G104:G107,'Cohort Model Off-site'!G111)</f>
        <v>0</v>
      </c>
      <c r="D30" s="25">
        <f>SUM('Cohort Model Off-site'!I104:I107,'Cohort Model Off-site'!I111)</f>
        <v>0</v>
      </c>
      <c r="E30" s="25">
        <f>SUM('Cohort Model Off-site'!K104:K107,'Cohort Model Off-site'!K111)</f>
        <v>0</v>
      </c>
      <c r="F30" s="25">
        <f>SUM('Cohort Model Off-site'!M104:M107,'Cohort Model Off-site'!M111)</f>
        <v>0</v>
      </c>
      <c r="G30" s="25">
        <f>SUM('Cohort Model Off-site'!O104:O107,'Cohort Model Off-site'!O111)</f>
        <v>0</v>
      </c>
    </row>
    <row r="31" spans="1:7" x14ac:dyDescent="0.25">
      <c r="A31" s="35"/>
      <c r="B31" s="26" t="s">
        <v>175</v>
      </c>
      <c r="C31" s="34"/>
      <c r="D31" s="33"/>
      <c r="E31" s="33"/>
      <c r="F31" s="33"/>
      <c r="G31" s="33"/>
    </row>
    <row r="32" spans="1:7" x14ac:dyDescent="0.25">
      <c r="A32" s="31"/>
      <c r="B32" s="32" t="s">
        <v>176</v>
      </c>
      <c r="C32" s="96"/>
      <c r="D32" s="97"/>
      <c r="E32" s="97"/>
      <c r="F32" s="97"/>
      <c r="G32" s="97"/>
    </row>
    <row r="33" spans="1:7" x14ac:dyDescent="0.25">
      <c r="A33" s="31"/>
      <c r="B33" s="32" t="s">
        <v>177</v>
      </c>
      <c r="C33" s="96"/>
      <c r="D33" s="97"/>
      <c r="E33" s="97"/>
      <c r="F33" s="97"/>
      <c r="G33" s="97"/>
    </row>
    <row r="34" spans="1:7" x14ac:dyDescent="0.25">
      <c r="A34" s="31"/>
      <c r="B34" s="32" t="s">
        <v>178</v>
      </c>
      <c r="C34" s="96"/>
      <c r="D34" s="97"/>
      <c r="E34" s="97"/>
      <c r="F34" s="97"/>
      <c r="G34" s="97"/>
    </row>
    <row r="35" spans="1:7" x14ac:dyDescent="0.25">
      <c r="A35" s="31"/>
      <c r="B35" s="26" t="s">
        <v>132</v>
      </c>
      <c r="C35" s="25">
        <f>SUM(C29:C34)</f>
        <v>0</v>
      </c>
      <c r="D35" s="25">
        <f t="shared" ref="D35:G35" si="1">SUM(D29:D34)</f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</row>
    <row r="36" spans="1:7" s="8" customFormat="1" ht="12.75" x14ac:dyDescent="0.2">
      <c r="A36" s="30"/>
      <c r="B36" s="29"/>
      <c r="C36" s="29"/>
      <c r="D36" s="28"/>
      <c r="E36" s="28"/>
      <c r="F36" s="28"/>
      <c r="G36" s="28"/>
    </row>
    <row r="37" spans="1:7" x14ac:dyDescent="0.25">
      <c r="A37" s="27" t="s">
        <v>179</v>
      </c>
      <c r="B37" s="26" t="s">
        <v>180</v>
      </c>
      <c r="C37" s="25">
        <f t="shared" ref="C37:G37" si="2">SUM(C26-C35)</f>
        <v>0</v>
      </c>
      <c r="D37" s="25">
        <f t="shared" si="2"/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</row>
    <row r="38" spans="1:7" s="8" customFormat="1" ht="14.65" customHeight="1" x14ac:dyDescent="0.2">
      <c r="A38" s="23"/>
      <c r="B38" s="22"/>
      <c r="C38" s="21"/>
      <c r="D38" s="21"/>
      <c r="E38" s="21"/>
      <c r="F38" s="21"/>
      <c r="G38" s="20"/>
    </row>
    <row r="39" spans="1:7" x14ac:dyDescent="0.25">
      <c r="A39" s="445" t="s">
        <v>181</v>
      </c>
      <c r="B39" s="446"/>
      <c r="C39" s="446"/>
      <c r="D39" s="446"/>
      <c r="E39" s="446"/>
      <c r="F39" s="446"/>
      <c r="G39" s="447"/>
    </row>
    <row r="40" spans="1:7" x14ac:dyDescent="0.25">
      <c r="A40" s="454" t="s">
        <v>182</v>
      </c>
      <c r="B40" s="454"/>
      <c r="C40" s="454"/>
      <c r="D40" s="454"/>
      <c r="E40" s="454"/>
      <c r="F40" s="454"/>
      <c r="G40" s="455"/>
    </row>
    <row r="41" spans="1:7" x14ac:dyDescent="0.25">
      <c r="A41" s="456"/>
      <c r="B41" s="456"/>
      <c r="C41" s="456"/>
      <c r="D41" s="456"/>
      <c r="E41" s="456"/>
      <c r="F41" s="456"/>
      <c r="G41" s="457"/>
    </row>
    <row r="42" spans="1:7" x14ac:dyDescent="0.25">
      <c r="A42" s="456"/>
      <c r="B42" s="456"/>
      <c r="C42" s="456"/>
      <c r="D42" s="456"/>
      <c r="E42" s="456"/>
      <c r="F42" s="456"/>
      <c r="G42" s="457"/>
    </row>
    <row r="43" spans="1:7" x14ac:dyDescent="0.25">
      <c r="A43" s="456"/>
      <c r="B43" s="456"/>
      <c r="C43" s="456"/>
      <c r="D43" s="456"/>
      <c r="E43" s="456"/>
      <c r="F43" s="456"/>
      <c r="G43" s="457"/>
    </row>
    <row r="44" spans="1:7" x14ac:dyDescent="0.25">
      <c r="A44" s="456"/>
      <c r="B44" s="456"/>
      <c r="C44" s="456"/>
      <c r="D44" s="456"/>
      <c r="E44" s="456"/>
      <c r="F44" s="456"/>
      <c r="G44" s="457"/>
    </row>
    <row r="45" spans="1:7" x14ac:dyDescent="0.25">
      <c r="A45" s="458"/>
      <c r="B45" s="458"/>
      <c r="C45" s="458"/>
      <c r="D45" s="458"/>
      <c r="E45" s="458"/>
      <c r="F45" s="458"/>
      <c r="G45" s="459"/>
    </row>
    <row r="46" spans="1:7" x14ac:dyDescent="0.25">
      <c r="A46" s="19" t="s">
        <v>183</v>
      </c>
      <c r="B46" s="8"/>
      <c r="C46" s="8"/>
      <c r="D46" s="8"/>
      <c r="E46" s="8"/>
      <c r="G46" s="12"/>
    </row>
    <row r="47" spans="1:7" x14ac:dyDescent="0.25">
      <c r="A47" s="19" t="s">
        <v>184</v>
      </c>
      <c r="B47" s="8"/>
      <c r="C47" s="8"/>
      <c r="D47" s="8"/>
      <c r="E47" s="8"/>
      <c r="G47" s="12"/>
    </row>
    <row r="48" spans="1:7" x14ac:dyDescent="0.25">
      <c r="A48" s="19" t="s">
        <v>185</v>
      </c>
      <c r="B48" s="8"/>
      <c r="C48" s="8"/>
      <c r="D48" s="8"/>
      <c r="E48" s="8"/>
      <c r="G48" s="12"/>
    </row>
    <row r="49" spans="1:7" x14ac:dyDescent="0.25">
      <c r="A49" s="18" t="s">
        <v>186</v>
      </c>
      <c r="B49" s="17"/>
      <c r="C49" s="8"/>
      <c r="D49" s="17"/>
      <c r="E49" s="17"/>
      <c r="F49" s="16"/>
      <c r="G49" s="15"/>
    </row>
    <row r="50" spans="1:7" x14ac:dyDescent="0.25">
      <c r="A50" s="13" t="s">
        <v>187</v>
      </c>
      <c r="C50" s="14"/>
      <c r="D50" s="13" t="s">
        <v>188</v>
      </c>
      <c r="E50" s="99"/>
      <c r="F50" s="99"/>
      <c r="G50" s="100"/>
    </row>
    <row r="51" spans="1:7" s="9" customFormat="1" ht="26.25" x14ac:dyDescent="0.4">
      <c r="A51" s="11"/>
      <c r="B51" s="10"/>
      <c r="C51" s="10"/>
      <c r="D51" s="11"/>
      <c r="E51" s="101"/>
      <c r="F51" s="101"/>
      <c r="G51" s="102"/>
    </row>
    <row r="52" spans="1:7" s="8" customFormat="1" ht="12.75" x14ac:dyDescent="0.2"/>
  </sheetData>
  <sheetProtection algorithmName="SHA-512" hashValue="HVQpUlnDWj0hKOl72PLa4yAtgx1+znQ8YO+7RxdWR9EmfGGrDIID6s3FjTB3KlJpFuw55Zf1tihSJzlOE3e7yA==" saltValue="wO7571+yR+XKHDiUrurqFQ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/>
    <pageSetUpPr fitToPage="1"/>
  </sheetPr>
  <dimension ref="A1:O181"/>
  <sheetViews>
    <sheetView topLeftCell="A148" zoomScaleNormal="100" zoomScalePageLayoutView="150" workbookViewId="0">
      <selection activeCell="F166" sqref="F166"/>
    </sheetView>
  </sheetViews>
  <sheetFormatPr defaultColWidth="8.7109375" defaultRowHeight="15" outlineLevelRow="1" x14ac:dyDescent="0.25"/>
  <cols>
    <col min="1" max="1" width="25.5703125" customWidth="1"/>
    <col min="2" max="2" width="24.28515625" customWidth="1"/>
    <col min="3" max="3" width="4.7109375" customWidth="1"/>
    <col min="4" max="4" width="16.28515625" customWidth="1"/>
    <col min="5" max="5" width="5.7109375" customWidth="1"/>
    <col min="6" max="6" width="13.7109375" customWidth="1"/>
    <col min="7" max="7" width="5.7109375" customWidth="1"/>
    <col min="8" max="8" width="14" customWidth="1"/>
    <col min="9" max="9" width="6" customWidth="1"/>
    <col min="10" max="10" width="13.7109375" customWidth="1"/>
    <col min="11" max="11" width="5.7109375" customWidth="1"/>
    <col min="12" max="12" width="13.7109375" customWidth="1"/>
    <col min="13" max="13" width="5.7109375" customWidth="1"/>
    <col min="14" max="14" width="13.7109375" customWidth="1"/>
  </cols>
  <sheetData>
    <row r="1" spans="1:15" ht="33.75" x14ac:dyDescent="0.5">
      <c r="A1" s="425" t="s">
        <v>190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5" ht="18.75" x14ac:dyDescent="0.3">
      <c r="A2" s="281" t="s">
        <v>214</v>
      </c>
      <c r="B2" s="480"/>
      <c r="C2" s="480"/>
      <c r="D2" s="480"/>
      <c r="E2" s="480"/>
      <c r="F2" s="89"/>
      <c r="G2" s="89"/>
      <c r="I2" s="281"/>
      <c r="J2" s="434" t="s">
        <v>50</v>
      </c>
      <c r="K2" s="435"/>
      <c r="L2" s="435"/>
      <c r="M2" s="435"/>
      <c r="N2" s="285"/>
      <c r="O2" s="89"/>
    </row>
    <row r="3" spans="1:15" ht="18.75" x14ac:dyDescent="0.3">
      <c r="B3" s="89"/>
      <c r="C3" s="89"/>
      <c r="D3" s="89"/>
      <c r="E3" s="89"/>
      <c r="F3" s="89"/>
      <c r="G3" s="89"/>
      <c r="I3" s="281"/>
      <c r="J3" s="434" t="s">
        <v>51</v>
      </c>
      <c r="K3" s="435"/>
      <c r="L3" s="435"/>
      <c r="M3" s="435"/>
      <c r="N3" s="285"/>
      <c r="O3" s="89"/>
    </row>
    <row r="4" spans="1:15" ht="18.75" x14ac:dyDescent="0.3">
      <c r="A4" s="88" t="s">
        <v>52</v>
      </c>
      <c r="B4" s="88"/>
      <c r="C4" s="73"/>
      <c r="D4" s="73"/>
      <c r="E4" s="73"/>
      <c r="N4" s="142" t="s">
        <v>53</v>
      </c>
      <c r="O4" s="142"/>
    </row>
    <row r="5" spans="1:15" ht="15.75" thickBot="1" x14ac:dyDescent="0.3">
      <c r="A5" s="192"/>
      <c r="B5" s="192"/>
    </row>
    <row r="6" spans="1:15" ht="29.25" thickBot="1" x14ac:dyDescent="0.5">
      <c r="A6" s="361" t="s">
        <v>54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3"/>
    </row>
    <row r="7" spans="1:15" ht="15.75" thickBot="1" x14ac:dyDescent="0.3">
      <c r="A7" s="193" t="s">
        <v>55</v>
      </c>
      <c r="B7" s="195"/>
      <c r="C7" s="171"/>
      <c r="D7" s="321">
        <v>0</v>
      </c>
      <c r="E7" s="146"/>
      <c r="F7" s="146"/>
      <c r="G7" s="438" t="s">
        <v>56</v>
      </c>
      <c r="H7" s="439"/>
      <c r="I7" s="439"/>
      <c r="J7" s="440"/>
      <c r="K7" s="436"/>
      <c r="L7" s="437"/>
      <c r="M7" s="146"/>
      <c r="N7" s="147"/>
    </row>
    <row r="8" spans="1:15" ht="15.75" thickBot="1" x14ac:dyDescent="0.3">
      <c r="A8" s="144"/>
      <c r="B8" s="145"/>
      <c r="D8" s="145"/>
    </row>
    <row r="9" spans="1:15" ht="29.25" thickBot="1" x14ac:dyDescent="0.5">
      <c r="A9" s="477" t="s">
        <v>57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9"/>
    </row>
    <row r="10" spans="1:15" ht="15.75" thickBot="1" x14ac:dyDescent="0.3">
      <c r="A10" s="154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5" ht="19.5" thickBot="1" x14ac:dyDescent="0.35">
      <c r="A11" s="364" t="s">
        <v>58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</row>
    <row r="12" spans="1:15" x14ac:dyDescent="0.25">
      <c r="A12" s="117"/>
      <c r="D12" s="77" t="s">
        <v>54</v>
      </c>
      <c r="E12" s="89"/>
      <c r="F12" s="77" t="s">
        <v>59</v>
      </c>
      <c r="G12" s="89"/>
      <c r="H12" s="77" t="s">
        <v>60</v>
      </c>
      <c r="I12" s="89"/>
      <c r="J12" s="77" t="s">
        <v>61</v>
      </c>
      <c r="K12" s="89"/>
      <c r="L12" s="77" t="s">
        <v>62</v>
      </c>
      <c r="M12" s="89"/>
      <c r="N12" s="106" t="s">
        <v>63</v>
      </c>
    </row>
    <row r="13" spans="1:15" x14ac:dyDescent="0.25">
      <c r="A13" s="117"/>
      <c r="D13" s="71" t="s">
        <v>64</v>
      </c>
      <c r="E13" s="89"/>
      <c r="F13" s="71" t="s">
        <v>64</v>
      </c>
      <c r="G13" s="89"/>
      <c r="H13" s="71" t="s">
        <v>64</v>
      </c>
      <c r="I13" s="89"/>
      <c r="J13" s="71" t="s">
        <v>64</v>
      </c>
      <c r="K13" s="89"/>
      <c r="L13" s="71" t="s">
        <v>64</v>
      </c>
      <c r="M13" s="89"/>
      <c r="N13" s="137" t="s">
        <v>64</v>
      </c>
    </row>
    <row r="14" spans="1:15" x14ac:dyDescent="0.25">
      <c r="A14" s="117"/>
      <c r="B14" s="45" t="s">
        <v>65</v>
      </c>
      <c r="C14" s="45"/>
      <c r="D14" s="48"/>
      <c r="E14" s="1"/>
      <c r="F14" s="86"/>
      <c r="G14" s="1"/>
      <c r="H14" s="86"/>
      <c r="I14" s="1"/>
      <c r="J14" s="86"/>
      <c r="K14" s="1"/>
      <c r="L14" s="86"/>
      <c r="M14" s="1"/>
      <c r="N14" s="112"/>
    </row>
    <row r="15" spans="1:15" x14ac:dyDescent="0.25">
      <c r="A15" s="117"/>
      <c r="B15" s="45" t="s">
        <v>215</v>
      </c>
      <c r="C15" s="45"/>
      <c r="D15" s="48"/>
      <c r="E15" s="1"/>
      <c r="F15" s="78"/>
      <c r="G15" s="1"/>
      <c r="H15" s="78"/>
      <c r="I15" s="1"/>
      <c r="J15" s="78"/>
      <c r="K15" s="1"/>
      <c r="L15" s="78"/>
      <c r="M15" s="1"/>
      <c r="N15" s="113"/>
    </row>
    <row r="16" spans="1:15" x14ac:dyDescent="0.25">
      <c r="A16" s="117"/>
      <c r="B16" s="45" t="s">
        <v>67</v>
      </c>
      <c r="C16" s="45"/>
      <c r="D16" s="48"/>
      <c r="E16" s="1"/>
      <c r="F16" s="78"/>
      <c r="G16" s="1"/>
      <c r="H16" s="78"/>
      <c r="I16" s="1"/>
      <c r="J16" s="78"/>
      <c r="K16" s="1"/>
      <c r="L16" s="78"/>
      <c r="M16" s="1"/>
      <c r="N16" s="113"/>
    </row>
    <row r="17" spans="1:14" ht="3" customHeight="1" x14ac:dyDescent="0.25">
      <c r="A17" s="117"/>
      <c r="B17" s="45"/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16"/>
    </row>
    <row r="18" spans="1:14" x14ac:dyDescent="0.25">
      <c r="A18" s="117"/>
      <c r="B18" s="45" t="s">
        <v>68</v>
      </c>
      <c r="C18" s="45"/>
      <c r="D18" s="48"/>
      <c r="E18" s="1"/>
      <c r="F18" s="63">
        <f>SUM(F14:F16)</f>
        <v>0</v>
      </c>
      <c r="G18" s="1"/>
      <c r="H18" s="63">
        <f>SUM(H14:H16)</f>
        <v>0</v>
      </c>
      <c r="I18" s="1"/>
      <c r="J18" s="63">
        <f>SUM(J14:J16)</f>
        <v>0</v>
      </c>
      <c r="K18" s="1"/>
      <c r="L18" s="63">
        <f>SUM(L14:L16)</f>
        <v>0</v>
      </c>
      <c r="M18" s="1"/>
      <c r="N18" s="138">
        <f>SUM(N14:N16)</f>
        <v>0</v>
      </c>
    </row>
    <row r="19" spans="1:14" ht="3" customHeight="1" x14ac:dyDescent="0.25">
      <c r="A19" s="117"/>
      <c r="B19" s="45"/>
      <c r="C19" s="45"/>
      <c r="D19" s="1"/>
      <c r="E19" s="1"/>
      <c r="F19" s="1"/>
      <c r="G19" s="1"/>
      <c r="H19" s="1"/>
      <c r="I19" s="1"/>
      <c r="J19" s="1"/>
      <c r="K19" s="1"/>
      <c r="L19" s="1"/>
      <c r="M19" s="1"/>
      <c r="N19" s="116"/>
    </row>
    <row r="20" spans="1:14" x14ac:dyDescent="0.25">
      <c r="A20" s="117"/>
      <c r="B20" s="45" t="s">
        <v>191</v>
      </c>
      <c r="C20" s="45"/>
      <c r="D20" s="48"/>
      <c r="E20" s="1"/>
      <c r="F20" s="78"/>
      <c r="G20" s="1"/>
      <c r="H20" s="78"/>
      <c r="I20" s="1"/>
      <c r="J20" s="78"/>
      <c r="K20" s="1"/>
      <c r="L20" s="78"/>
      <c r="M20" s="1"/>
      <c r="N20" s="113"/>
    </row>
    <row r="21" spans="1:14" ht="15.75" thickBot="1" x14ac:dyDescent="0.3">
      <c r="A21" s="467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9"/>
    </row>
    <row r="22" spans="1:14" ht="15.75" thickBot="1" x14ac:dyDescent="0.3">
      <c r="A22" s="193" t="s">
        <v>76</v>
      </c>
      <c r="B22" s="195"/>
      <c r="C22" s="271"/>
      <c r="D22" s="48"/>
      <c r="E22" s="1"/>
      <c r="F22" s="322">
        <v>0</v>
      </c>
      <c r="G22" s="1"/>
      <c r="H22" s="322">
        <v>0</v>
      </c>
      <c r="I22" s="1"/>
      <c r="J22" s="322">
        <v>0</v>
      </c>
      <c r="K22" s="1"/>
      <c r="L22" s="322">
        <v>0</v>
      </c>
      <c r="M22" s="1"/>
      <c r="N22" s="324">
        <v>0</v>
      </c>
    </row>
    <row r="23" spans="1:14" ht="3" customHeight="1" thickBot="1" x14ac:dyDescent="0.3">
      <c r="A23" s="117"/>
      <c r="B23" s="45"/>
      <c r="C23" s="45"/>
      <c r="D23" s="1"/>
      <c r="E23" s="1"/>
      <c r="F23" s="1"/>
      <c r="G23" s="1"/>
      <c r="H23" s="1"/>
      <c r="I23" s="1"/>
      <c r="J23" s="1"/>
      <c r="K23" s="1"/>
      <c r="L23" s="1"/>
      <c r="M23" s="1"/>
      <c r="N23" s="116"/>
    </row>
    <row r="24" spans="1:14" ht="15.75" thickBot="1" x14ac:dyDescent="0.3">
      <c r="A24" s="481" t="s">
        <v>192</v>
      </c>
      <c r="B24" s="482"/>
      <c r="C24" s="183"/>
      <c r="D24" s="182"/>
      <c r="E24" s="122"/>
      <c r="F24" s="323">
        <v>0</v>
      </c>
      <c r="G24" s="122"/>
      <c r="H24" s="323">
        <v>0</v>
      </c>
      <c r="I24" s="122"/>
      <c r="J24" s="323">
        <v>0</v>
      </c>
      <c r="K24" s="122"/>
      <c r="L24" s="323">
        <v>0</v>
      </c>
      <c r="M24" s="122"/>
      <c r="N24" s="325">
        <v>0</v>
      </c>
    </row>
    <row r="25" spans="1:14" ht="4.5" customHeight="1" thickBot="1" x14ac:dyDescent="0.3">
      <c r="A25" s="158"/>
      <c r="B25" s="159"/>
      <c r="C25" s="159"/>
      <c r="D25" s="160"/>
      <c r="E25" s="161"/>
      <c r="F25" s="160"/>
      <c r="G25" s="161"/>
      <c r="H25" s="160"/>
      <c r="I25" s="161"/>
      <c r="J25" s="160"/>
      <c r="K25" s="161"/>
      <c r="L25" s="160"/>
      <c r="M25" s="161"/>
      <c r="N25" s="162"/>
    </row>
    <row r="26" spans="1:14" ht="19.5" thickBot="1" x14ac:dyDescent="0.35">
      <c r="A26" s="364" t="s">
        <v>77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6"/>
    </row>
    <row r="27" spans="1:14" x14ac:dyDescent="0.25">
      <c r="A27" s="117"/>
      <c r="D27" s="77" t="str">
        <f>D12</f>
        <v>Initial Investment</v>
      </c>
      <c r="E27" s="89"/>
      <c r="F27" s="77" t="str">
        <f>F12</f>
        <v>Year 1</v>
      </c>
      <c r="G27" s="89"/>
      <c r="H27" s="77" t="str">
        <f>H12</f>
        <v>Year 2</v>
      </c>
      <c r="I27" s="89"/>
      <c r="J27" s="77" t="str">
        <f>J12</f>
        <v>Year 3</v>
      </c>
      <c r="K27" s="89"/>
      <c r="L27" s="77" t="str">
        <f>L12</f>
        <v>Year 4</v>
      </c>
      <c r="M27" s="89"/>
      <c r="N27" s="106" t="str">
        <f>N12</f>
        <v>Year 5</v>
      </c>
    </row>
    <row r="28" spans="1:14" x14ac:dyDescent="0.25">
      <c r="A28" s="117"/>
      <c r="B28" s="89"/>
      <c r="C28" s="89"/>
      <c r="D28" s="77" t="str">
        <f>D13</f>
        <v>FY 20_ _</v>
      </c>
      <c r="E28" s="89"/>
      <c r="F28" s="77" t="str">
        <f>F13</f>
        <v>FY 20_ _</v>
      </c>
      <c r="G28" s="89"/>
      <c r="H28" s="77" t="str">
        <f>H13</f>
        <v>FY 20_ _</v>
      </c>
      <c r="I28" s="89"/>
      <c r="J28" s="77" t="str">
        <f>J13</f>
        <v>FY 20_ _</v>
      </c>
      <c r="K28" s="89"/>
      <c r="L28" s="77" t="str">
        <f>L13</f>
        <v>FY 20_ _</v>
      </c>
      <c r="M28" s="89"/>
      <c r="N28" s="141" t="str">
        <f>N13</f>
        <v>FY 20_ _</v>
      </c>
    </row>
    <row r="29" spans="1:14" x14ac:dyDescent="0.25">
      <c r="A29" s="473" t="s">
        <v>193</v>
      </c>
      <c r="B29" s="474"/>
      <c r="C29" s="172"/>
      <c r="D29" s="48"/>
      <c r="E29" s="1"/>
      <c r="F29" s="82">
        <f>SUM((F14+F15+F16)*F24*F22)</f>
        <v>0</v>
      </c>
      <c r="G29" s="1"/>
      <c r="H29" s="82">
        <f>SUM((H14+H15+H16)*H24*H22)</f>
        <v>0</v>
      </c>
      <c r="I29" s="1"/>
      <c r="J29" s="82">
        <f>SUM((J14+J15+J16)*J24*J22)</f>
        <v>0</v>
      </c>
      <c r="K29" s="1"/>
      <c r="L29" s="82">
        <f>SUM((L14+L15+L16)*L24*L22)</f>
        <v>0</v>
      </c>
      <c r="M29" s="1"/>
      <c r="N29" s="148">
        <f>SUM((N14+N15+N16)*N24*N22)</f>
        <v>0</v>
      </c>
    </row>
    <row r="30" spans="1:14" x14ac:dyDescent="0.25">
      <c r="A30" s="473" t="s">
        <v>69</v>
      </c>
      <c r="B30" s="474"/>
      <c r="D30" s="48"/>
      <c r="E30" s="1"/>
      <c r="F30" s="82">
        <f>SUM(F20*F22)</f>
        <v>0</v>
      </c>
      <c r="G30" s="1"/>
      <c r="H30" s="82">
        <f>SUM(H20*H22)</f>
        <v>0</v>
      </c>
      <c r="I30" s="1"/>
      <c r="J30" s="82">
        <f>SUM(J20*J22)</f>
        <v>0</v>
      </c>
      <c r="K30" s="1"/>
      <c r="L30" s="82">
        <f>SUM(L20*L22)</f>
        <v>0</v>
      </c>
      <c r="M30" s="1"/>
      <c r="N30" s="149">
        <f>SUM(N20*N22)</f>
        <v>0</v>
      </c>
    </row>
    <row r="31" spans="1:14" ht="3" customHeight="1" x14ac:dyDescent="0.25">
      <c r="A31" s="473"/>
      <c r="B31" s="474"/>
      <c r="C31" s="50"/>
      <c r="D31" s="1"/>
      <c r="E31" s="1"/>
      <c r="F31" s="1"/>
      <c r="G31" s="1"/>
      <c r="H31" s="1"/>
      <c r="I31" s="1"/>
      <c r="J31" s="1"/>
      <c r="K31" s="1"/>
      <c r="L31" s="1"/>
      <c r="M31" s="1"/>
      <c r="N31" s="116"/>
    </row>
    <row r="32" spans="1:14" x14ac:dyDescent="0.25">
      <c r="A32" s="475" t="s">
        <v>194</v>
      </c>
      <c r="B32" s="476"/>
      <c r="C32" s="98"/>
      <c r="D32" s="48"/>
      <c r="E32" s="1"/>
      <c r="F32" s="64">
        <f>SUM(F29:F30)</f>
        <v>0</v>
      </c>
      <c r="G32" s="1"/>
      <c r="H32" s="64">
        <f>SUM(H29:H30)</f>
        <v>0</v>
      </c>
      <c r="I32" s="1"/>
      <c r="J32" s="64">
        <f>SUM(J29:J30)</f>
        <v>0</v>
      </c>
      <c r="K32" s="1"/>
      <c r="L32" s="64">
        <f>SUM(L29:L30)</f>
        <v>0</v>
      </c>
      <c r="M32" s="3"/>
      <c r="N32" s="150">
        <f>SUM(N29:N30)</f>
        <v>0</v>
      </c>
    </row>
    <row r="33" spans="1:14" ht="15.75" thickBot="1" x14ac:dyDescent="0.3">
      <c r="A33" s="117"/>
      <c r="D33" s="1"/>
      <c r="E33" s="1"/>
      <c r="F33" s="1"/>
      <c r="G33" s="1"/>
      <c r="H33" s="1"/>
      <c r="I33" s="1"/>
      <c r="J33" s="1"/>
      <c r="K33" s="1"/>
      <c r="L33" s="1"/>
      <c r="M33" s="1"/>
      <c r="N33" s="116"/>
    </row>
    <row r="34" spans="1:14" ht="15.75" thickBot="1" x14ac:dyDescent="0.3">
      <c r="A34" s="193" t="s">
        <v>89</v>
      </c>
      <c r="B34" s="195"/>
      <c r="C34" s="336"/>
      <c r="D34" s="337"/>
      <c r="E34" s="338"/>
      <c r="F34" s="337"/>
      <c r="G34" s="338"/>
      <c r="H34" s="337"/>
      <c r="I34" s="338"/>
      <c r="J34" s="337"/>
      <c r="K34" s="338"/>
      <c r="L34" s="337"/>
      <c r="M34" s="338"/>
      <c r="N34" s="339"/>
    </row>
    <row r="35" spans="1:14" ht="7.5" customHeight="1" thickBot="1" x14ac:dyDescent="0.3">
      <c r="A35" s="117"/>
      <c r="B35" s="330"/>
      <c r="C35" s="330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116"/>
    </row>
    <row r="36" spans="1:14" ht="16.5" customHeight="1" thickTop="1" thickBot="1" x14ac:dyDescent="0.3">
      <c r="A36" s="193" t="s">
        <v>218</v>
      </c>
      <c r="B36" s="195"/>
      <c r="C36" s="173"/>
      <c r="D36" s="151">
        <f>D15</f>
        <v>0</v>
      </c>
      <c r="E36" s="152"/>
      <c r="F36" s="151">
        <f>F15</f>
        <v>0</v>
      </c>
      <c r="G36" s="152"/>
      <c r="H36" s="151">
        <f>H15</f>
        <v>0</v>
      </c>
      <c r="I36" s="152"/>
      <c r="J36" s="151">
        <f>J15</f>
        <v>0</v>
      </c>
      <c r="K36" s="152"/>
      <c r="L36" s="151">
        <f>L15</f>
        <v>0</v>
      </c>
      <c r="M36" s="152"/>
      <c r="N36" s="153">
        <f>N15</f>
        <v>0</v>
      </c>
    </row>
    <row r="37" spans="1:14" ht="7.5" customHeight="1" thickBot="1" x14ac:dyDescent="0.3">
      <c r="A37" s="117"/>
      <c r="B37" s="330"/>
      <c r="C37" s="330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116"/>
    </row>
    <row r="38" spans="1:14" ht="16.5" thickTop="1" thickBot="1" x14ac:dyDescent="0.3">
      <c r="A38" s="193" t="s">
        <v>90</v>
      </c>
      <c r="B38" s="195"/>
      <c r="C38" s="173"/>
      <c r="D38" s="151">
        <f>SUM(D32,D34)-D36</f>
        <v>0</v>
      </c>
      <c r="E38" s="152"/>
      <c r="F38" s="151">
        <f>SUM(F32,F34)-F36</f>
        <v>0</v>
      </c>
      <c r="G38" s="152"/>
      <c r="H38" s="151">
        <f>SUM(H32,H34)-H36</f>
        <v>0</v>
      </c>
      <c r="I38" s="152"/>
      <c r="J38" s="151">
        <f>SUM(J32,J34)-J36</f>
        <v>0</v>
      </c>
      <c r="K38" s="152"/>
      <c r="L38" s="151">
        <f>SUM(L32,L34)-L36</f>
        <v>0</v>
      </c>
      <c r="M38" s="152"/>
      <c r="N38" s="153">
        <f>SUM(N32,N34)-N36</f>
        <v>0</v>
      </c>
    </row>
    <row r="39" spans="1:14" ht="15.75" thickBot="1" x14ac:dyDescent="0.3">
      <c r="A39" s="105"/>
      <c r="B39" s="105"/>
      <c r="C39" s="105"/>
      <c r="D39" s="140"/>
      <c r="E39" s="1"/>
      <c r="F39" s="140"/>
      <c r="G39" s="1"/>
      <c r="H39" s="140"/>
      <c r="I39" s="1"/>
      <c r="J39" s="140"/>
      <c r="K39" s="1"/>
      <c r="L39" s="140"/>
      <c r="M39" s="1"/>
      <c r="N39" s="140"/>
    </row>
    <row r="40" spans="1:14" ht="27" thickBot="1" x14ac:dyDescent="0.45">
      <c r="A40" s="416" t="s">
        <v>91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8"/>
    </row>
    <row r="41" spans="1:14" ht="6.75" customHeight="1" thickBot="1" x14ac:dyDescent="0.3">
      <c r="A41" s="163"/>
      <c r="B41" s="164"/>
      <c r="C41" s="164"/>
      <c r="D41" s="165"/>
      <c r="E41" s="166"/>
      <c r="F41" s="165"/>
      <c r="G41" s="166"/>
      <c r="H41" s="165"/>
      <c r="I41" s="166"/>
      <c r="J41" s="165"/>
      <c r="K41" s="166"/>
      <c r="L41" s="165"/>
      <c r="M41" s="166"/>
      <c r="N41" s="167"/>
    </row>
    <row r="42" spans="1:14" ht="19.5" thickBot="1" x14ac:dyDescent="0.35">
      <c r="A42" s="419" t="s">
        <v>92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1"/>
    </row>
    <row r="43" spans="1:14" x14ac:dyDescent="0.25">
      <c r="A43" s="422"/>
      <c r="B43" s="423" t="s">
        <v>93</v>
      </c>
      <c r="C43" s="143"/>
      <c r="D43" s="77" t="str">
        <f>D12</f>
        <v>Initial Investment</v>
      </c>
      <c r="E43" s="89"/>
      <c r="F43" s="77" t="str">
        <f>F12</f>
        <v>Year 1</v>
      </c>
      <c r="G43" s="89"/>
      <c r="H43" s="77" t="str">
        <f>H12</f>
        <v>Year 2</v>
      </c>
      <c r="I43" s="89"/>
      <c r="J43" s="77" t="str">
        <f>J12</f>
        <v>Year 3</v>
      </c>
      <c r="K43" s="89"/>
      <c r="L43" s="77" t="str">
        <f>L12</f>
        <v>Year 4</v>
      </c>
      <c r="M43" s="89"/>
      <c r="N43" s="106" t="str">
        <f>N12</f>
        <v>Year 5</v>
      </c>
    </row>
    <row r="44" spans="1:14" x14ac:dyDescent="0.25">
      <c r="A44" s="422"/>
      <c r="B44" s="354"/>
      <c r="C44" s="143"/>
      <c r="D44" s="46" t="str">
        <f>D13</f>
        <v>FY 20_ _</v>
      </c>
      <c r="E44" s="89"/>
      <c r="F44" s="46" t="str">
        <f>F13</f>
        <v>FY 20_ _</v>
      </c>
      <c r="G44" s="89"/>
      <c r="H44" s="46" t="str">
        <f>H13</f>
        <v>FY 20_ _</v>
      </c>
      <c r="I44" s="89"/>
      <c r="J44" s="46" t="str">
        <f>J13</f>
        <v>FY 20_ _</v>
      </c>
      <c r="K44" s="89"/>
      <c r="L44" s="46" t="str">
        <f>L13</f>
        <v>FY 20_ _</v>
      </c>
      <c r="M44" s="89"/>
      <c r="N44" s="141" t="str">
        <f>N13</f>
        <v>FY 20_ _</v>
      </c>
    </row>
    <row r="45" spans="1:14" x14ac:dyDescent="0.25">
      <c r="A45" s="107" t="s">
        <v>92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08"/>
    </row>
    <row r="46" spans="1:14" x14ac:dyDescent="0.25">
      <c r="A46" s="289" t="s">
        <v>94</v>
      </c>
      <c r="B46" s="78"/>
      <c r="C46" s="234"/>
      <c r="D46" s="78"/>
      <c r="E46" s="1"/>
      <c r="F46" s="78"/>
      <c r="G46" s="1"/>
      <c r="H46" s="78"/>
      <c r="I46" s="1"/>
      <c r="J46" s="78"/>
      <c r="K46" s="1"/>
      <c r="L46" s="78"/>
      <c r="M46" s="1"/>
      <c r="N46" s="113"/>
    </row>
    <row r="47" spans="1:14" x14ac:dyDescent="0.25">
      <c r="A47" s="289" t="s">
        <v>95</v>
      </c>
      <c r="B47" s="78"/>
      <c r="C47" s="234"/>
      <c r="D47" s="78"/>
      <c r="E47" s="1"/>
      <c r="F47" s="78"/>
      <c r="G47" s="1"/>
      <c r="H47" s="78"/>
      <c r="I47" s="1"/>
      <c r="J47" s="78"/>
      <c r="K47" s="1"/>
      <c r="L47" s="78"/>
      <c r="M47" s="1"/>
      <c r="N47" s="113"/>
    </row>
    <row r="48" spans="1:14" x14ac:dyDescent="0.25">
      <c r="A48" s="290" t="s">
        <v>96</v>
      </c>
      <c r="B48" s="78"/>
      <c r="C48" s="234"/>
      <c r="D48" s="78"/>
      <c r="E48" s="1"/>
      <c r="F48" s="78"/>
      <c r="G48" s="1"/>
      <c r="H48" s="78"/>
      <c r="I48" s="1"/>
      <c r="J48" s="78"/>
      <c r="K48" s="1"/>
      <c r="L48" s="78"/>
      <c r="M48" s="1"/>
      <c r="N48" s="113"/>
    </row>
    <row r="49" spans="1:14" x14ac:dyDescent="0.25">
      <c r="A49" s="290" t="s">
        <v>97</v>
      </c>
      <c r="B49" s="78"/>
      <c r="C49" s="234"/>
      <c r="D49" s="78"/>
      <c r="E49" s="1"/>
      <c r="F49" s="78"/>
      <c r="G49" s="1"/>
      <c r="H49" s="78"/>
      <c r="I49" s="1"/>
      <c r="J49" s="78"/>
      <c r="K49" s="1"/>
      <c r="L49" s="78"/>
      <c r="M49" s="1"/>
      <c r="N49" s="113"/>
    </row>
    <row r="50" spans="1:14" x14ac:dyDescent="0.25">
      <c r="A50" s="290" t="s">
        <v>98</v>
      </c>
      <c r="B50" s="78"/>
      <c r="C50" s="234"/>
      <c r="D50" s="78"/>
      <c r="E50" s="1"/>
      <c r="F50" s="78"/>
      <c r="G50" s="1"/>
      <c r="H50" s="78"/>
      <c r="I50" s="1"/>
      <c r="J50" s="78"/>
      <c r="K50" s="1"/>
      <c r="L50" s="78"/>
      <c r="M50" s="1"/>
      <c r="N50" s="113"/>
    </row>
    <row r="51" spans="1:14" x14ac:dyDescent="0.25">
      <c r="A51" s="290" t="s">
        <v>99</v>
      </c>
      <c r="B51" s="78"/>
      <c r="C51" s="235"/>
      <c r="D51" s="84"/>
      <c r="E51" s="1"/>
      <c r="F51" s="84"/>
      <c r="G51" s="1"/>
      <c r="H51" s="84"/>
      <c r="I51" s="1"/>
      <c r="J51" s="84"/>
      <c r="K51" s="1"/>
      <c r="L51" s="84"/>
      <c r="M51" s="1"/>
      <c r="N51" s="114"/>
    </row>
    <row r="52" spans="1:14" x14ac:dyDescent="0.25">
      <c r="A52" s="408" t="s">
        <v>100</v>
      </c>
      <c r="B52" s="409"/>
      <c r="C52" s="236"/>
      <c r="D52" s="63">
        <f>SUM(D45:D51)</f>
        <v>0</v>
      </c>
      <c r="E52" s="140"/>
      <c r="F52" s="63">
        <f>SUM(F45:F51)</f>
        <v>0</v>
      </c>
      <c r="G52" s="140"/>
      <c r="H52" s="63">
        <f>SUM(H45:H51)</f>
        <v>0</v>
      </c>
      <c r="I52" s="140"/>
      <c r="J52" s="63">
        <f>SUM(J45:J51)</f>
        <v>0</v>
      </c>
      <c r="K52" s="140"/>
      <c r="L52" s="63">
        <f>SUM(L45:L51)</f>
        <v>0</v>
      </c>
      <c r="M52" s="1"/>
      <c r="N52" s="138">
        <f>SUM(N45:N51)</f>
        <v>0</v>
      </c>
    </row>
    <row r="53" spans="1:14" ht="15.75" thickBot="1" x14ac:dyDescent="0.3">
      <c r="A53" s="410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2"/>
    </row>
    <row r="54" spans="1:14" ht="15.75" thickBot="1" x14ac:dyDescent="0.3">
      <c r="A54" s="237" t="s">
        <v>101</v>
      </c>
      <c r="B54" s="239"/>
      <c r="C54" s="236"/>
      <c r="D54" s="63">
        <f>SUM((D46+D47)*(0.3869))</f>
        <v>0</v>
      </c>
      <c r="E54" s="140"/>
      <c r="F54" s="63">
        <f>SUM((F46+F47)*(0.3869))</f>
        <v>0</v>
      </c>
      <c r="G54" s="140"/>
      <c r="H54" s="63">
        <f>SUM((H46+H47)*(0.3869))</f>
        <v>0</v>
      </c>
      <c r="I54" s="140"/>
      <c r="J54" s="63">
        <f>SUM((J46+J47)*(0.3869))</f>
        <v>0</v>
      </c>
      <c r="K54" s="140"/>
      <c r="L54" s="63">
        <f>SUM((L46+L47)*(0.3869))</f>
        <v>0</v>
      </c>
      <c r="M54" s="1"/>
      <c r="N54" s="138">
        <f>SUM((N46+N47)*(0.3869))</f>
        <v>0</v>
      </c>
    </row>
    <row r="55" spans="1:14" ht="15.75" thickBot="1" x14ac:dyDescent="0.3">
      <c r="A55" s="237" t="s">
        <v>102</v>
      </c>
      <c r="B55" s="239"/>
      <c r="C55" s="240"/>
      <c r="D55" s="210">
        <f>SUM((D48*0.324)+(D49*0.3869)+(D50*0.2469)+(D51*0.0191))</f>
        <v>0</v>
      </c>
      <c r="E55" s="241"/>
      <c r="F55" s="210">
        <f>SUM((F48*0.324)+(F49*0.3869)+(F50*0.2469)+(F51*0.0191))</f>
        <v>0</v>
      </c>
      <c r="G55" s="241"/>
      <c r="H55" s="210">
        <f>SUM((H48*0.324)+(H49*0.3869)+(H50*0.2469)+(H51*0.0191))</f>
        <v>0</v>
      </c>
      <c r="I55" s="241"/>
      <c r="J55" s="210">
        <f>SUM((J48*0.324)+(J49*0.3869)+(J50*0.2469)+(J51*0.0191))</f>
        <v>0</v>
      </c>
      <c r="K55" s="241"/>
      <c r="L55" s="210">
        <f>SUM((L48*0.324)+(L49*0.3869)+(L50*0.2469)+(L51*0.0191))</f>
        <v>0</v>
      </c>
      <c r="M55" s="122"/>
      <c r="N55" s="211">
        <f>SUM((N48*0.324)+(N49*0.3869)+(N50*0.2469)+(N51*0.0191))</f>
        <v>0</v>
      </c>
    </row>
    <row r="56" spans="1:14" ht="6.75" customHeight="1" thickBot="1" x14ac:dyDescent="0.3">
      <c r="A56" s="413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5"/>
    </row>
    <row r="57" spans="1:14" ht="19.5" thickBot="1" x14ac:dyDescent="0.35">
      <c r="A57" s="370" t="s">
        <v>103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2"/>
    </row>
    <row r="58" spans="1:14" x14ac:dyDescent="0.25">
      <c r="A58" s="292" t="s">
        <v>104</v>
      </c>
      <c r="B58" s="242"/>
      <c r="C58" s="242"/>
      <c r="D58" s="119" t="str">
        <f>D43</f>
        <v>Initial Investment</v>
      </c>
      <c r="E58" s="243"/>
      <c r="F58" s="119" t="str">
        <f t="shared" ref="F58:N58" si="0">F43</f>
        <v>Year 1</v>
      </c>
      <c r="G58" s="243"/>
      <c r="H58" s="119" t="str">
        <f t="shared" si="0"/>
        <v>Year 2</v>
      </c>
      <c r="I58" s="243"/>
      <c r="J58" s="119" t="str">
        <f t="shared" si="0"/>
        <v>Year 3</v>
      </c>
      <c r="K58" s="243"/>
      <c r="L58" s="119" t="str">
        <f t="shared" si="0"/>
        <v>Year 4</v>
      </c>
      <c r="M58" s="243"/>
      <c r="N58" s="120" t="str">
        <f t="shared" si="0"/>
        <v>Year 5</v>
      </c>
    </row>
    <row r="59" spans="1:14" x14ac:dyDescent="0.25">
      <c r="A59" s="291" t="s">
        <v>105</v>
      </c>
      <c r="B59" s="98" t="s">
        <v>106</v>
      </c>
      <c r="C59" s="98"/>
      <c r="D59" s="46" t="str">
        <f>D44</f>
        <v>FY 20_ _</v>
      </c>
      <c r="E59" s="244"/>
      <c r="F59" s="46" t="str">
        <f t="shared" ref="F59:N59" si="1">F44</f>
        <v>FY 20_ _</v>
      </c>
      <c r="G59" s="244"/>
      <c r="H59" s="46" t="str">
        <f t="shared" si="1"/>
        <v>FY 20_ _</v>
      </c>
      <c r="I59" s="244"/>
      <c r="J59" s="46" t="str">
        <f t="shared" si="1"/>
        <v>FY 20_ _</v>
      </c>
      <c r="K59" s="244"/>
      <c r="L59" s="46" t="str">
        <f t="shared" si="1"/>
        <v>FY 20_ _</v>
      </c>
      <c r="M59" s="244"/>
      <c r="N59" s="141" t="str">
        <f t="shared" si="1"/>
        <v>FY 20_ _</v>
      </c>
    </row>
    <row r="60" spans="1:14" outlineLevel="1" x14ac:dyDescent="0.25">
      <c r="A60" s="293"/>
      <c r="B60" s="78"/>
      <c r="C60" s="245"/>
      <c r="D60" s="86"/>
      <c r="E60" s="1"/>
      <c r="F60" s="86"/>
      <c r="G60" s="1"/>
      <c r="H60" s="86"/>
      <c r="I60" s="1"/>
      <c r="J60" s="86"/>
      <c r="K60" s="1"/>
      <c r="L60" s="86"/>
      <c r="M60" s="1"/>
      <c r="N60" s="112"/>
    </row>
    <row r="61" spans="1:14" outlineLevel="1" x14ac:dyDescent="0.25">
      <c r="A61" s="293"/>
      <c r="B61" s="78"/>
      <c r="C61" s="234"/>
      <c r="D61" s="78"/>
      <c r="E61" s="1"/>
      <c r="F61" s="78"/>
      <c r="G61" s="1"/>
      <c r="H61" s="78"/>
      <c r="I61" s="1"/>
      <c r="J61" s="78"/>
      <c r="K61" s="1"/>
      <c r="L61" s="78"/>
      <c r="M61" s="1"/>
      <c r="N61" s="113"/>
    </row>
    <row r="62" spans="1:14" outlineLevel="1" x14ac:dyDescent="0.25">
      <c r="A62" s="293"/>
      <c r="B62" s="78"/>
      <c r="C62" s="234"/>
      <c r="D62" s="78"/>
      <c r="E62" s="1"/>
      <c r="F62" s="78"/>
      <c r="G62" s="1"/>
      <c r="H62" s="78"/>
      <c r="I62" s="1"/>
      <c r="J62" s="78"/>
      <c r="K62" s="1"/>
      <c r="L62" s="78"/>
      <c r="M62" s="1"/>
      <c r="N62" s="113"/>
    </row>
    <row r="63" spans="1:14" outlineLevel="1" x14ac:dyDescent="0.25">
      <c r="A63" s="293"/>
      <c r="B63" s="78"/>
      <c r="C63" s="234"/>
      <c r="D63" s="78"/>
      <c r="E63" s="1"/>
      <c r="F63" s="78"/>
      <c r="G63" s="1"/>
      <c r="H63" s="78"/>
      <c r="I63" s="1"/>
      <c r="J63" s="78"/>
      <c r="K63" s="1"/>
      <c r="L63" s="78"/>
      <c r="M63" s="1"/>
      <c r="N63" s="113"/>
    </row>
    <row r="64" spans="1:14" outlineLevel="1" x14ac:dyDescent="0.25">
      <c r="A64" s="293"/>
      <c r="B64" s="78"/>
      <c r="C64" s="234"/>
      <c r="D64" s="78"/>
      <c r="E64" s="1"/>
      <c r="F64" s="78"/>
      <c r="G64" s="1"/>
      <c r="H64" s="78"/>
      <c r="I64" s="1"/>
      <c r="J64" s="78"/>
      <c r="K64" s="1"/>
      <c r="L64" s="78"/>
      <c r="M64" s="1"/>
      <c r="N64" s="113"/>
    </row>
    <row r="65" spans="1:14" ht="15.75" outlineLevel="1" thickBot="1" x14ac:dyDescent="0.3">
      <c r="A65" s="293"/>
      <c r="B65" s="78"/>
      <c r="C65" s="235"/>
      <c r="D65" s="84"/>
      <c r="E65" s="1"/>
      <c r="F65" s="84"/>
      <c r="G65" s="1"/>
      <c r="H65" s="84"/>
      <c r="I65" s="1"/>
      <c r="J65" s="84"/>
      <c r="K65" s="1"/>
      <c r="L65" s="84"/>
      <c r="M65" s="1"/>
      <c r="N65" s="114"/>
    </row>
    <row r="66" spans="1:14" ht="15.75" thickBot="1" x14ac:dyDescent="0.3">
      <c r="A66" s="237" t="s">
        <v>107</v>
      </c>
      <c r="B66" s="239"/>
      <c r="C66" s="122"/>
      <c r="D66" s="121">
        <f>SUM(D60:D65)</f>
        <v>0</v>
      </c>
      <c r="E66" s="122"/>
      <c r="F66" s="121">
        <f>SUM(F60:F65)</f>
        <v>0</v>
      </c>
      <c r="G66" s="122"/>
      <c r="H66" s="121">
        <f>SUM(H60:H65)</f>
        <v>0</v>
      </c>
      <c r="I66" s="122"/>
      <c r="J66" s="121">
        <f>SUM(J60:J65)</f>
        <v>0</v>
      </c>
      <c r="K66" s="122"/>
      <c r="L66" s="121">
        <f>SUM(L60:L65)</f>
        <v>0</v>
      </c>
      <c r="M66" s="122"/>
      <c r="N66" s="123">
        <f>SUM(N60:N65)</f>
        <v>0</v>
      </c>
    </row>
    <row r="67" spans="1:14" ht="6.75" customHeight="1" x14ac:dyDescent="0.25">
      <c r="A67" s="246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9"/>
    </row>
    <row r="68" spans="1:14" x14ac:dyDescent="0.25">
      <c r="A68" s="294" t="s">
        <v>108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7"/>
    </row>
    <row r="69" spans="1:14" x14ac:dyDescent="0.25">
      <c r="A69" s="291" t="s">
        <v>105</v>
      </c>
      <c r="B69" s="98" t="s">
        <v>106</v>
      </c>
      <c r="C69" s="98"/>
      <c r="D69" s="1"/>
      <c r="E69" s="1"/>
      <c r="F69" s="1"/>
      <c r="G69" s="1"/>
      <c r="H69" s="1"/>
      <c r="I69" s="1"/>
      <c r="J69" s="1"/>
      <c r="K69" s="1"/>
      <c r="L69" s="1"/>
      <c r="M69" s="1"/>
      <c r="N69" s="116"/>
    </row>
    <row r="70" spans="1:14" outlineLevel="1" x14ac:dyDescent="0.25">
      <c r="A70" s="293"/>
      <c r="B70" s="78"/>
      <c r="C70" s="245"/>
      <c r="D70" s="78"/>
      <c r="E70" s="1"/>
      <c r="F70" s="78"/>
      <c r="G70" s="1"/>
      <c r="H70" s="78"/>
      <c r="I70" s="1"/>
      <c r="J70" s="78"/>
      <c r="K70" s="1"/>
      <c r="L70" s="78"/>
      <c r="M70" s="1"/>
      <c r="N70" s="113"/>
    </row>
    <row r="71" spans="1:14" outlineLevel="1" x14ac:dyDescent="0.25">
      <c r="A71" s="293"/>
      <c r="B71" s="78"/>
      <c r="C71" s="234"/>
      <c r="D71" s="78"/>
      <c r="E71" s="1"/>
      <c r="F71" s="78"/>
      <c r="G71" s="1"/>
      <c r="H71" s="78"/>
      <c r="I71" s="1"/>
      <c r="J71" s="78"/>
      <c r="K71" s="1"/>
      <c r="L71" s="78"/>
      <c r="M71" s="1"/>
      <c r="N71" s="113"/>
    </row>
    <row r="72" spans="1:14" outlineLevel="1" x14ac:dyDescent="0.25">
      <c r="A72" s="293"/>
      <c r="B72" s="78"/>
      <c r="C72" s="234"/>
      <c r="D72" s="78"/>
      <c r="E72" s="1"/>
      <c r="F72" s="78"/>
      <c r="G72" s="1"/>
      <c r="H72" s="78"/>
      <c r="I72" s="1"/>
      <c r="J72" s="78"/>
      <c r="K72" s="1"/>
      <c r="L72" s="78"/>
      <c r="M72" s="1"/>
      <c r="N72" s="113"/>
    </row>
    <row r="73" spans="1:14" outlineLevel="1" x14ac:dyDescent="0.25">
      <c r="A73" s="293"/>
      <c r="B73" s="78"/>
      <c r="C73" s="234"/>
      <c r="D73" s="78"/>
      <c r="E73" s="1"/>
      <c r="F73" s="78"/>
      <c r="G73" s="1"/>
      <c r="H73" s="78"/>
      <c r="I73" s="1"/>
      <c r="J73" s="78"/>
      <c r="K73" s="1"/>
      <c r="L73" s="78"/>
      <c r="M73" s="1"/>
      <c r="N73" s="113"/>
    </row>
    <row r="74" spans="1:14" outlineLevel="1" x14ac:dyDescent="0.25">
      <c r="A74" s="293"/>
      <c r="B74" s="78"/>
      <c r="C74" s="234"/>
      <c r="D74" s="78"/>
      <c r="E74" s="1"/>
      <c r="F74" s="78"/>
      <c r="G74" s="1"/>
      <c r="H74" s="78"/>
      <c r="I74" s="1"/>
      <c r="J74" s="78"/>
      <c r="K74" s="1"/>
      <c r="L74" s="78"/>
      <c r="M74" s="1"/>
      <c r="N74" s="113"/>
    </row>
    <row r="75" spans="1:14" ht="15.75" outlineLevel="1" thickBot="1" x14ac:dyDescent="0.3">
      <c r="A75" s="293"/>
      <c r="B75" s="78"/>
      <c r="C75" s="234"/>
      <c r="D75" s="78"/>
      <c r="E75" s="1"/>
      <c r="F75" s="78"/>
      <c r="G75" s="1"/>
      <c r="H75" s="78"/>
      <c r="I75" s="1"/>
      <c r="J75" s="78"/>
      <c r="K75" s="1"/>
      <c r="L75" s="78"/>
      <c r="M75" s="1"/>
      <c r="N75" s="113"/>
    </row>
    <row r="76" spans="1:14" ht="15.75" thickBot="1" x14ac:dyDescent="0.3">
      <c r="A76" s="237" t="s">
        <v>109</v>
      </c>
      <c r="B76" s="239"/>
      <c r="C76" s="125"/>
      <c r="D76" s="90">
        <f>SUM(D70:D75)</f>
        <v>0</v>
      </c>
      <c r="E76" s="125"/>
      <c r="F76" s="90">
        <f>SUM(F70:F75)</f>
        <v>0</v>
      </c>
      <c r="G76" s="125"/>
      <c r="H76" s="90">
        <f>SUM(H70:H75)</f>
        <v>0</v>
      </c>
      <c r="I76" s="125"/>
      <c r="J76" s="90">
        <f>SUM(J70:J75)</f>
        <v>0</v>
      </c>
      <c r="K76" s="125"/>
      <c r="L76" s="90">
        <f>SUM(L70:L75)</f>
        <v>0</v>
      </c>
      <c r="M76" s="125"/>
      <c r="N76" s="115">
        <f>SUM(N70:N75)</f>
        <v>0</v>
      </c>
    </row>
    <row r="77" spans="1:14" ht="6.75" customHeight="1" x14ac:dyDescent="0.25">
      <c r="A77" s="248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70"/>
    </row>
    <row r="78" spans="1:14" x14ac:dyDescent="0.25">
      <c r="A78" s="294" t="s">
        <v>110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7"/>
    </row>
    <row r="79" spans="1:14" x14ac:dyDescent="0.25">
      <c r="A79" s="291" t="s">
        <v>105</v>
      </c>
      <c r="B79" s="98" t="s">
        <v>106</v>
      </c>
      <c r="C79" s="98"/>
      <c r="D79" s="1"/>
      <c r="E79" s="1"/>
      <c r="F79" s="1"/>
      <c r="G79" s="1"/>
      <c r="H79" s="1"/>
      <c r="I79" s="1"/>
      <c r="J79" s="1"/>
      <c r="K79" s="1"/>
      <c r="L79" s="1"/>
      <c r="M79" s="1"/>
      <c r="N79" s="116"/>
    </row>
    <row r="80" spans="1:14" outlineLevel="1" x14ac:dyDescent="0.25">
      <c r="A80" s="295" t="s">
        <v>111</v>
      </c>
      <c r="B80" s="78"/>
      <c r="C80" s="245"/>
      <c r="D80" s="78"/>
      <c r="E80" s="1"/>
      <c r="F80" s="78"/>
      <c r="G80" s="1"/>
      <c r="H80" s="78"/>
      <c r="I80" s="1"/>
      <c r="J80" s="78"/>
      <c r="K80" s="1"/>
      <c r="L80" s="78"/>
      <c r="M80" s="1"/>
      <c r="N80" s="113"/>
    </row>
    <row r="81" spans="1:14" ht="15.75" outlineLevel="1" thickBot="1" x14ac:dyDescent="0.3">
      <c r="A81" s="295" t="s">
        <v>112</v>
      </c>
      <c r="B81" s="78"/>
      <c r="C81" s="234"/>
      <c r="D81" s="78"/>
      <c r="E81" s="1"/>
      <c r="F81" s="78"/>
      <c r="G81" s="1"/>
      <c r="H81" s="78"/>
      <c r="I81" s="1"/>
      <c r="J81" s="78"/>
      <c r="K81" s="1"/>
      <c r="L81" s="78"/>
      <c r="M81" s="1"/>
      <c r="N81" s="113"/>
    </row>
    <row r="82" spans="1:14" ht="15.75" thickBot="1" x14ac:dyDescent="0.3">
      <c r="A82" s="237" t="s">
        <v>113</v>
      </c>
      <c r="B82" s="239"/>
      <c r="C82" s="125"/>
      <c r="D82" s="90">
        <f>SUM(D80:D81)</f>
        <v>0</v>
      </c>
      <c r="E82" s="125"/>
      <c r="F82" s="90">
        <f>SUM(F80:F81)</f>
        <v>0</v>
      </c>
      <c r="G82" s="125"/>
      <c r="H82" s="90">
        <f>SUM(H80:H81)</f>
        <v>0</v>
      </c>
      <c r="I82" s="125"/>
      <c r="J82" s="90">
        <f>SUM(J80:J81)</f>
        <v>0</v>
      </c>
      <c r="K82" s="125"/>
      <c r="L82" s="90">
        <f>SUM(L80:L81)</f>
        <v>0</v>
      </c>
      <c r="M82" s="125"/>
      <c r="N82" s="115">
        <f>SUM(N80:N81)</f>
        <v>0</v>
      </c>
    </row>
    <row r="83" spans="1:14" ht="6.75" customHeight="1" x14ac:dyDescent="0.25">
      <c r="A83" s="248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70"/>
    </row>
    <row r="84" spans="1:14" x14ac:dyDescent="0.25">
      <c r="A84" s="294" t="s">
        <v>114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7"/>
    </row>
    <row r="85" spans="1:14" x14ac:dyDescent="0.25">
      <c r="A85" s="291" t="s">
        <v>105</v>
      </c>
      <c r="B85" s="98" t="s">
        <v>106</v>
      </c>
      <c r="C85" s="98"/>
      <c r="D85" s="1"/>
      <c r="E85" s="1"/>
      <c r="F85" s="1"/>
      <c r="G85" s="1"/>
      <c r="H85" s="1"/>
      <c r="I85" s="1"/>
      <c r="J85" s="1"/>
      <c r="K85" s="1"/>
      <c r="L85" s="1"/>
      <c r="M85" s="1"/>
      <c r="N85" s="116"/>
    </row>
    <row r="86" spans="1:14" outlineLevel="1" x14ac:dyDescent="0.25">
      <c r="A86" s="293"/>
      <c r="B86" s="78"/>
      <c r="C86" s="234"/>
      <c r="D86" s="78"/>
      <c r="E86" s="1"/>
      <c r="F86" s="78"/>
      <c r="G86" s="1"/>
      <c r="H86" s="78"/>
      <c r="I86" s="1"/>
      <c r="J86" s="78"/>
      <c r="K86" s="1"/>
      <c r="L86" s="78"/>
      <c r="M86" s="1"/>
      <c r="N86" s="113"/>
    </row>
    <row r="87" spans="1:14" outlineLevel="1" x14ac:dyDescent="0.25">
      <c r="A87" s="293"/>
      <c r="B87" s="78"/>
      <c r="C87" s="234"/>
      <c r="D87" s="78"/>
      <c r="E87" s="1"/>
      <c r="F87" s="78"/>
      <c r="G87" s="1"/>
      <c r="H87" s="78"/>
      <c r="I87" s="1"/>
      <c r="J87" s="78"/>
      <c r="K87" s="1"/>
      <c r="L87" s="78"/>
      <c r="M87" s="1"/>
      <c r="N87" s="113"/>
    </row>
    <row r="88" spans="1:14" outlineLevel="1" x14ac:dyDescent="0.25">
      <c r="A88" s="293"/>
      <c r="B88" s="78"/>
      <c r="C88" s="234"/>
      <c r="D88" s="78"/>
      <c r="E88" s="1"/>
      <c r="F88" s="78"/>
      <c r="G88" s="1"/>
      <c r="H88" s="78"/>
      <c r="I88" s="1"/>
      <c r="J88" s="78"/>
      <c r="K88" s="1"/>
      <c r="L88" s="78"/>
      <c r="M88" s="1"/>
      <c r="N88" s="113"/>
    </row>
    <row r="89" spans="1:14" outlineLevel="1" x14ac:dyDescent="0.25">
      <c r="A89" s="293"/>
      <c r="B89" s="78"/>
      <c r="C89" s="234"/>
      <c r="D89" s="78"/>
      <c r="E89" s="1"/>
      <c r="F89" s="78"/>
      <c r="G89" s="1"/>
      <c r="H89" s="78"/>
      <c r="I89" s="1"/>
      <c r="J89" s="78"/>
      <c r="K89" s="1"/>
      <c r="L89" s="78"/>
      <c r="M89" s="1"/>
      <c r="N89" s="113"/>
    </row>
    <row r="90" spans="1:14" outlineLevel="1" x14ac:dyDescent="0.25">
      <c r="A90" s="293"/>
      <c r="B90" s="78"/>
      <c r="C90" s="234"/>
      <c r="D90" s="78"/>
      <c r="E90" s="1"/>
      <c r="F90" s="78"/>
      <c r="G90" s="1"/>
      <c r="H90" s="78"/>
      <c r="I90" s="1"/>
      <c r="J90" s="78"/>
      <c r="K90" s="1"/>
      <c r="L90" s="78"/>
      <c r="M90" s="1"/>
      <c r="N90" s="113"/>
    </row>
    <row r="91" spans="1:14" ht="15.75" outlineLevel="1" thickBot="1" x14ac:dyDescent="0.3">
      <c r="A91" s="293"/>
      <c r="B91" s="78"/>
      <c r="C91" s="234"/>
      <c r="D91" s="78"/>
      <c r="E91" s="1"/>
      <c r="F91" s="78"/>
      <c r="G91" s="1"/>
      <c r="H91" s="78"/>
      <c r="I91" s="1"/>
      <c r="J91" s="78"/>
      <c r="K91" s="1"/>
      <c r="L91" s="78"/>
      <c r="M91" s="1"/>
      <c r="N91" s="113"/>
    </row>
    <row r="92" spans="1:14" ht="15.75" thickBot="1" x14ac:dyDescent="0.3">
      <c r="A92" s="237" t="s">
        <v>115</v>
      </c>
      <c r="B92" s="239"/>
      <c r="C92" s="125"/>
      <c r="D92" s="90">
        <f>SUM(D86:D91)</f>
        <v>0</v>
      </c>
      <c r="E92" s="125"/>
      <c r="F92" s="90">
        <f>SUM(F86:F91)</f>
        <v>0</v>
      </c>
      <c r="G92" s="125"/>
      <c r="H92" s="90">
        <f>SUM(H86:H91)</f>
        <v>0</v>
      </c>
      <c r="I92" s="125"/>
      <c r="J92" s="90">
        <f>SUM(J86:J91)</f>
        <v>0</v>
      </c>
      <c r="K92" s="125"/>
      <c r="L92" s="90">
        <f>SUM(L86:L91)</f>
        <v>0</v>
      </c>
      <c r="M92" s="125"/>
      <c r="N92" s="115">
        <f>SUM(N86:N91)</f>
        <v>0</v>
      </c>
    </row>
    <row r="93" spans="1:14" ht="6.75" customHeight="1" x14ac:dyDescent="0.25">
      <c r="A93" s="248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70"/>
    </row>
    <row r="94" spans="1:14" x14ac:dyDescent="0.25">
      <c r="A94" s="296" t="s">
        <v>116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7"/>
    </row>
    <row r="95" spans="1:14" x14ac:dyDescent="0.25">
      <c r="A95" s="291" t="s">
        <v>105</v>
      </c>
      <c r="B95" s="98" t="s">
        <v>106</v>
      </c>
      <c r="C95" s="98"/>
      <c r="D95" s="1"/>
      <c r="E95" s="1"/>
      <c r="F95" s="1"/>
      <c r="G95" s="1"/>
      <c r="H95" s="1"/>
      <c r="I95" s="1"/>
      <c r="J95" s="1"/>
      <c r="K95" s="1"/>
      <c r="L95" s="1"/>
      <c r="M95" s="1"/>
      <c r="N95" s="116"/>
    </row>
    <row r="96" spans="1:14" outlineLevel="1" x14ac:dyDescent="0.25">
      <c r="A96" s="293"/>
      <c r="B96" s="78"/>
      <c r="C96" s="234"/>
      <c r="D96" s="78"/>
      <c r="E96" s="1"/>
      <c r="F96" s="78"/>
      <c r="G96" s="1"/>
      <c r="H96" s="78"/>
      <c r="I96" s="1"/>
      <c r="J96" s="78"/>
      <c r="K96" s="1"/>
      <c r="L96" s="78"/>
      <c r="M96" s="1"/>
      <c r="N96" s="113"/>
    </row>
    <row r="97" spans="1:14" outlineLevel="1" x14ac:dyDescent="0.25">
      <c r="A97" s="293"/>
      <c r="B97" s="78"/>
      <c r="C97" s="234"/>
      <c r="D97" s="78"/>
      <c r="E97" s="1"/>
      <c r="F97" s="78"/>
      <c r="G97" s="1"/>
      <c r="H97" s="78"/>
      <c r="I97" s="1"/>
      <c r="J97" s="78"/>
      <c r="K97" s="1"/>
      <c r="L97" s="78"/>
      <c r="M97" s="1"/>
      <c r="N97" s="113"/>
    </row>
    <row r="98" spans="1:14" outlineLevel="1" x14ac:dyDescent="0.25">
      <c r="A98" s="293"/>
      <c r="B98" s="78"/>
      <c r="C98" s="234"/>
      <c r="D98" s="78"/>
      <c r="E98" s="1"/>
      <c r="F98" s="78"/>
      <c r="G98" s="1"/>
      <c r="H98" s="78"/>
      <c r="I98" s="1"/>
      <c r="J98" s="78"/>
      <c r="K98" s="1"/>
      <c r="L98" s="78"/>
      <c r="M98" s="1"/>
      <c r="N98" s="113"/>
    </row>
    <row r="99" spans="1:14" outlineLevel="1" x14ac:dyDescent="0.25">
      <c r="A99" s="293"/>
      <c r="B99" s="78"/>
      <c r="C99" s="234"/>
      <c r="D99" s="78"/>
      <c r="E99" s="1"/>
      <c r="F99" s="78"/>
      <c r="G99" s="1"/>
      <c r="H99" s="78"/>
      <c r="I99" s="1"/>
      <c r="J99" s="78"/>
      <c r="K99" s="1"/>
      <c r="L99" s="78"/>
      <c r="M99" s="1"/>
      <c r="N99" s="113"/>
    </row>
    <row r="100" spans="1:14" outlineLevel="1" x14ac:dyDescent="0.25">
      <c r="A100" s="293"/>
      <c r="B100" s="78"/>
      <c r="C100" s="234"/>
      <c r="D100" s="78"/>
      <c r="E100" s="1"/>
      <c r="F100" s="78"/>
      <c r="G100" s="1"/>
      <c r="H100" s="78"/>
      <c r="I100" s="1"/>
      <c r="J100" s="78"/>
      <c r="K100" s="1"/>
      <c r="L100" s="78"/>
      <c r="M100" s="1"/>
      <c r="N100" s="113"/>
    </row>
    <row r="101" spans="1:14" ht="15.75" outlineLevel="1" thickBot="1" x14ac:dyDescent="0.3">
      <c r="A101" s="293"/>
      <c r="B101" s="78"/>
      <c r="C101" s="234"/>
      <c r="D101" s="78"/>
      <c r="E101" s="1"/>
      <c r="F101" s="78"/>
      <c r="G101" s="1"/>
      <c r="H101" s="78"/>
      <c r="I101" s="1"/>
      <c r="J101" s="78"/>
      <c r="K101" s="1"/>
      <c r="L101" s="78"/>
      <c r="M101" s="1"/>
      <c r="N101" s="113"/>
    </row>
    <row r="102" spans="1:14" ht="15.75" thickBot="1" x14ac:dyDescent="0.3">
      <c r="A102" s="237" t="s">
        <v>117</v>
      </c>
      <c r="B102" s="239"/>
      <c r="C102" s="125"/>
      <c r="D102" s="90">
        <f>SUM(D96:D101)</f>
        <v>0</v>
      </c>
      <c r="E102" s="125"/>
      <c r="F102" s="90">
        <f>SUM(F96:F101)</f>
        <v>0</v>
      </c>
      <c r="G102" s="125"/>
      <c r="H102" s="90">
        <f>SUM(H96:H101)</f>
        <v>0</v>
      </c>
      <c r="I102" s="125"/>
      <c r="J102" s="90">
        <f>SUM(J96:J101)</f>
        <v>0</v>
      </c>
      <c r="K102" s="125"/>
      <c r="L102" s="90">
        <f>SUM(L96:L101)</f>
        <v>0</v>
      </c>
      <c r="M102" s="125"/>
      <c r="N102" s="115">
        <f>SUM(N96:N101)</f>
        <v>0</v>
      </c>
    </row>
    <row r="103" spans="1:14" ht="6.75" customHeight="1" x14ac:dyDescent="0.25">
      <c r="A103" s="248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70"/>
    </row>
    <row r="104" spans="1:14" x14ac:dyDescent="0.25">
      <c r="A104" s="296" t="s">
        <v>118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7"/>
    </row>
    <row r="105" spans="1:14" x14ac:dyDescent="0.25">
      <c r="A105" s="291" t="s">
        <v>105</v>
      </c>
      <c r="B105" s="98" t="s">
        <v>106</v>
      </c>
      <c r="C105" s="9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16"/>
    </row>
    <row r="106" spans="1:14" outlineLevel="1" x14ac:dyDescent="0.25">
      <c r="A106" s="293"/>
      <c r="B106" s="78"/>
      <c r="C106" s="245"/>
      <c r="D106" s="78"/>
      <c r="E106" s="1"/>
      <c r="F106" s="78"/>
      <c r="G106" s="1"/>
      <c r="H106" s="78"/>
      <c r="I106" s="1"/>
      <c r="J106" s="78"/>
      <c r="K106" s="1"/>
      <c r="L106" s="78"/>
      <c r="M106" s="1"/>
      <c r="N106" s="113"/>
    </row>
    <row r="107" spans="1:14" outlineLevel="1" x14ac:dyDescent="0.25">
      <c r="A107" s="293"/>
      <c r="B107" s="78"/>
      <c r="C107" s="234"/>
      <c r="D107" s="78"/>
      <c r="E107" s="1"/>
      <c r="F107" s="78"/>
      <c r="G107" s="1"/>
      <c r="H107" s="78"/>
      <c r="I107" s="1"/>
      <c r="J107" s="78"/>
      <c r="K107" s="1"/>
      <c r="L107" s="78"/>
      <c r="M107" s="1"/>
      <c r="N107" s="113"/>
    </row>
    <row r="108" spans="1:14" outlineLevel="1" x14ac:dyDescent="0.25">
      <c r="A108" s="293"/>
      <c r="B108" s="78"/>
      <c r="C108" s="234"/>
      <c r="D108" s="78"/>
      <c r="E108" s="1"/>
      <c r="F108" s="78"/>
      <c r="G108" s="1"/>
      <c r="H108" s="78"/>
      <c r="I108" s="1"/>
      <c r="J108" s="78"/>
      <c r="K108" s="1"/>
      <c r="L108" s="78"/>
      <c r="M108" s="1"/>
      <c r="N108" s="113"/>
    </row>
    <row r="109" spans="1:14" outlineLevel="1" x14ac:dyDescent="0.25">
      <c r="A109" s="293"/>
      <c r="B109" s="78"/>
      <c r="C109" s="234"/>
      <c r="D109" s="78"/>
      <c r="E109" s="1"/>
      <c r="F109" s="78"/>
      <c r="G109" s="1"/>
      <c r="H109" s="78"/>
      <c r="I109" s="1"/>
      <c r="J109" s="78"/>
      <c r="K109" s="1"/>
      <c r="L109" s="78"/>
      <c r="M109" s="1"/>
      <c r="N109" s="113"/>
    </row>
    <row r="110" spans="1:14" outlineLevel="1" x14ac:dyDescent="0.25">
      <c r="A110" s="293"/>
      <c r="B110" s="78"/>
      <c r="C110" s="234"/>
      <c r="D110" s="78"/>
      <c r="E110" s="1"/>
      <c r="F110" s="78"/>
      <c r="G110" s="1"/>
      <c r="H110" s="78"/>
      <c r="I110" s="1"/>
      <c r="J110" s="78"/>
      <c r="K110" s="1"/>
      <c r="L110" s="78"/>
      <c r="M110" s="1"/>
      <c r="N110" s="113"/>
    </row>
    <row r="111" spans="1:14" ht="15.75" outlineLevel="1" thickBot="1" x14ac:dyDescent="0.3">
      <c r="A111" s="297"/>
      <c r="B111" s="84"/>
      <c r="C111" s="234"/>
      <c r="D111" s="78"/>
      <c r="E111" s="1"/>
      <c r="F111" s="78"/>
      <c r="G111" s="1"/>
      <c r="H111" s="78"/>
      <c r="I111" s="1"/>
      <c r="J111" s="78"/>
      <c r="K111" s="1"/>
      <c r="L111" s="78"/>
      <c r="M111" s="1"/>
      <c r="N111" s="113"/>
    </row>
    <row r="112" spans="1:14" ht="15.75" thickBot="1" x14ac:dyDescent="0.3">
      <c r="A112" s="237" t="s">
        <v>119</v>
      </c>
      <c r="B112" s="239"/>
      <c r="C112" s="125"/>
      <c r="D112" s="90">
        <f>SUM(D106:D111)</f>
        <v>0</v>
      </c>
      <c r="E112" s="125"/>
      <c r="F112" s="90">
        <f>SUM(F106:F111)</f>
        <v>0</v>
      </c>
      <c r="G112" s="125"/>
      <c r="H112" s="90">
        <f>SUM(H106:H111)</f>
        <v>0</v>
      </c>
      <c r="I112" s="125"/>
      <c r="J112" s="90">
        <f>SUM(J106:J111)</f>
        <v>0</v>
      </c>
      <c r="K112" s="125"/>
      <c r="L112" s="90">
        <f>SUM(L106:L111)</f>
        <v>0</v>
      </c>
      <c r="M112" s="125"/>
      <c r="N112" s="115">
        <f>SUM(N106:N111)</f>
        <v>0</v>
      </c>
    </row>
    <row r="113" spans="1:14" ht="6.75" customHeight="1" x14ac:dyDescent="0.25">
      <c r="A113" s="248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70"/>
    </row>
    <row r="114" spans="1:14" x14ac:dyDescent="0.25">
      <c r="A114" s="296" t="s">
        <v>120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7"/>
    </row>
    <row r="115" spans="1:14" x14ac:dyDescent="0.25">
      <c r="A115" s="291" t="s">
        <v>105</v>
      </c>
      <c r="B115" s="98" t="s">
        <v>106</v>
      </c>
      <c r="C115" s="9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16"/>
    </row>
    <row r="116" spans="1:14" outlineLevel="1" x14ac:dyDescent="0.25">
      <c r="A116" s="293"/>
      <c r="B116" s="78"/>
      <c r="C116" s="245"/>
      <c r="D116" s="78"/>
      <c r="E116" s="1"/>
      <c r="F116" s="78"/>
      <c r="G116" s="1"/>
      <c r="H116" s="78"/>
      <c r="I116" s="1"/>
      <c r="J116" s="78"/>
      <c r="K116" s="1"/>
      <c r="L116" s="78"/>
      <c r="M116" s="1"/>
      <c r="N116" s="113"/>
    </row>
    <row r="117" spans="1:14" outlineLevel="1" x14ac:dyDescent="0.25">
      <c r="A117" s="293"/>
      <c r="B117" s="78"/>
      <c r="C117" s="234"/>
      <c r="D117" s="78"/>
      <c r="E117" s="1"/>
      <c r="F117" s="78"/>
      <c r="G117" s="1"/>
      <c r="H117" s="78"/>
      <c r="I117" s="1"/>
      <c r="J117" s="78"/>
      <c r="K117" s="1"/>
      <c r="L117" s="78"/>
      <c r="M117" s="1"/>
      <c r="N117" s="113"/>
    </row>
    <row r="118" spans="1:14" outlineLevel="1" x14ac:dyDescent="0.25">
      <c r="A118" s="293"/>
      <c r="B118" s="78"/>
      <c r="C118" s="234"/>
      <c r="D118" s="78"/>
      <c r="E118" s="1"/>
      <c r="F118" s="78"/>
      <c r="G118" s="1"/>
      <c r="H118" s="78"/>
      <c r="I118" s="1"/>
      <c r="J118" s="78"/>
      <c r="K118" s="1"/>
      <c r="L118" s="78"/>
      <c r="M118" s="1"/>
      <c r="N118" s="113"/>
    </row>
    <row r="119" spans="1:14" outlineLevel="1" x14ac:dyDescent="0.25">
      <c r="A119" s="293"/>
      <c r="B119" s="78"/>
      <c r="C119" s="234"/>
      <c r="D119" s="78"/>
      <c r="E119" s="1"/>
      <c r="F119" s="78"/>
      <c r="G119" s="1"/>
      <c r="H119" s="78"/>
      <c r="I119" s="1"/>
      <c r="J119" s="78"/>
      <c r="K119" s="1"/>
      <c r="L119" s="78"/>
      <c r="M119" s="1"/>
      <c r="N119" s="113"/>
    </row>
    <row r="120" spans="1:14" outlineLevel="1" x14ac:dyDescent="0.25">
      <c r="A120" s="293"/>
      <c r="B120" s="78"/>
      <c r="C120" s="234"/>
      <c r="D120" s="78"/>
      <c r="E120" s="1"/>
      <c r="F120" s="78"/>
      <c r="G120" s="1"/>
      <c r="H120" s="78"/>
      <c r="I120" s="1"/>
      <c r="J120" s="78"/>
      <c r="K120" s="1"/>
      <c r="L120" s="78"/>
      <c r="M120" s="1"/>
      <c r="N120" s="113"/>
    </row>
    <row r="121" spans="1:14" ht="15.75" outlineLevel="1" thickBot="1" x14ac:dyDescent="0.3">
      <c r="A121" s="293"/>
      <c r="B121" s="78"/>
      <c r="C121" s="234"/>
      <c r="D121" s="78"/>
      <c r="E121" s="1"/>
      <c r="F121" s="78"/>
      <c r="G121" s="1"/>
      <c r="H121" s="78"/>
      <c r="I121" s="1"/>
      <c r="J121" s="78"/>
      <c r="K121" s="1"/>
      <c r="L121" s="78"/>
      <c r="M121" s="1"/>
      <c r="N121" s="113"/>
    </row>
    <row r="122" spans="1:14" ht="15.75" thickBot="1" x14ac:dyDescent="0.3">
      <c r="A122" s="237" t="s">
        <v>121</v>
      </c>
      <c r="B122" s="239"/>
      <c r="C122" s="125"/>
      <c r="D122" s="90">
        <f>SUM(D116:D121)</f>
        <v>0</v>
      </c>
      <c r="E122" s="125"/>
      <c r="F122" s="90">
        <f>SUM(F116:F121)</f>
        <v>0</v>
      </c>
      <c r="G122" s="125"/>
      <c r="H122" s="90">
        <f>SUM(H116:H121)</f>
        <v>0</v>
      </c>
      <c r="I122" s="125"/>
      <c r="J122" s="90">
        <f>SUM(J116:J121)</f>
        <v>0</v>
      </c>
      <c r="K122" s="125"/>
      <c r="L122" s="90">
        <f>SUM(L116:L121)</f>
        <v>0</v>
      </c>
      <c r="M122" s="125"/>
      <c r="N122" s="115">
        <f>SUM(N116:N121)</f>
        <v>0</v>
      </c>
    </row>
    <row r="123" spans="1:14" ht="6.75" customHeight="1" x14ac:dyDescent="0.25">
      <c r="A123" s="248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70"/>
    </row>
    <row r="124" spans="1:14" x14ac:dyDescent="0.25">
      <c r="A124" s="296" t="s">
        <v>122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7"/>
    </row>
    <row r="125" spans="1:14" x14ac:dyDescent="0.25">
      <c r="A125" s="291" t="s">
        <v>105</v>
      </c>
      <c r="B125" s="98" t="s">
        <v>106</v>
      </c>
      <c r="C125" s="9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16"/>
    </row>
    <row r="126" spans="1:14" outlineLevel="1" x14ac:dyDescent="0.25">
      <c r="A126" s="293"/>
      <c r="B126" s="78"/>
      <c r="C126" s="245"/>
      <c r="D126" s="78"/>
      <c r="E126" s="1"/>
      <c r="F126" s="78"/>
      <c r="G126" s="1"/>
      <c r="H126" s="78"/>
      <c r="I126" s="1"/>
      <c r="J126" s="78"/>
      <c r="K126" s="1"/>
      <c r="L126" s="78"/>
      <c r="M126" s="1"/>
      <c r="N126" s="113"/>
    </row>
    <row r="127" spans="1:14" outlineLevel="1" x14ac:dyDescent="0.25">
      <c r="A127" s="293"/>
      <c r="B127" s="78"/>
      <c r="C127" s="234"/>
      <c r="D127" s="78"/>
      <c r="E127" s="1"/>
      <c r="F127" s="78"/>
      <c r="G127" s="1"/>
      <c r="H127" s="78"/>
      <c r="I127" s="1"/>
      <c r="J127" s="78"/>
      <c r="K127" s="1"/>
      <c r="L127" s="78"/>
      <c r="M127" s="1"/>
      <c r="N127" s="113"/>
    </row>
    <row r="128" spans="1:14" outlineLevel="1" x14ac:dyDescent="0.25">
      <c r="A128" s="293"/>
      <c r="B128" s="78"/>
      <c r="C128" s="234"/>
      <c r="D128" s="78"/>
      <c r="E128" s="1"/>
      <c r="F128" s="78"/>
      <c r="G128" s="1"/>
      <c r="H128" s="78"/>
      <c r="I128" s="1"/>
      <c r="J128" s="78"/>
      <c r="K128" s="1"/>
      <c r="L128" s="78"/>
      <c r="M128" s="1"/>
      <c r="N128" s="113"/>
    </row>
    <row r="129" spans="1:14" outlineLevel="1" x14ac:dyDescent="0.25">
      <c r="A129" s="293"/>
      <c r="B129" s="78"/>
      <c r="C129" s="234"/>
      <c r="D129" s="78"/>
      <c r="E129" s="1"/>
      <c r="F129" s="78"/>
      <c r="G129" s="1"/>
      <c r="H129" s="78"/>
      <c r="I129" s="1"/>
      <c r="J129" s="78"/>
      <c r="K129" s="1"/>
      <c r="L129" s="78"/>
      <c r="M129" s="1"/>
      <c r="N129" s="113"/>
    </row>
    <row r="130" spans="1:14" outlineLevel="1" x14ac:dyDescent="0.25">
      <c r="A130" s="293"/>
      <c r="B130" s="78"/>
      <c r="C130" s="234"/>
      <c r="D130" s="78"/>
      <c r="E130" s="1"/>
      <c r="F130" s="78"/>
      <c r="G130" s="1"/>
      <c r="H130" s="78"/>
      <c r="I130" s="1"/>
      <c r="J130" s="78"/>
      <c r="K130" s="1"/>
      <c r="L130" s="78"/>
      <c r="M130" s="1"/>
      <c r="N130" s="113"/>
    </row>
    <row r="131" spans="1:14" ht="15.75" outlineLevel="1" thickBot="1" x14ac:dyDescent="0.3">
      <c r="A131" s="293"/>
      <c r="B131" s="78"/>
      <c r="C131" s="234"/>
      <c r="D131" s="78"/>
      <c r="E131" s="1"/>
      <c r="F131" s="78"/>
      <c r="G131" s="1"/>
      <c r="H131" s="78"/>
      <c r="I131" s="1"/>
      <c r="J131" s="78"/>
      <c r="K131" s="1"/>
      <c r="L131" s="78"/>
      <c r="M131" s="1"/>
      <c r="N131" s="113"/>
    </row>
    <row r="132" spans="1:14" ht="15.75" thickBot="1" x14ac:dyDescent="0.3">
      <c r="A132" s="237" t="s">
        <v>123</v>
      </c>
      <c r="B132" s="239"/>
      <c r="C132" s="125"/>
      <c r="D132" s="90">
        <f>SUM(D126:D131)</f>
        <v>0</v>
      </c>
      <c r="E132" s="125"/>
      <c r="F132" s="90">
        <f>SUM(F126:F131)</f>
        <v>0</v>
      </c>
      <c r="G132" s="125"/>
      <c r="H132" s="90">
        <f>SUM(H126:H131)</f>
        <v>0</v>
      </c>
      <c r="I132" s="125"/>
      <c r="J132" s="90">
        <f>SUM(J126:J131)</f>
        <v>0</v>
      </c>
      <c r="K132" s="125"/>
      <c r="L132" s="90">
        <f>SUM(L126:L131)</f>
        <v>0</v>
      </c>
      <c r="M132" s="125"/>
      <c r="N132" s="115">
        <f>SUM(N126:N131)</f>
        <v>0</v>
      </c>
    </row>
    <row r="133" spans="1:14" ht="6.75" customHeight="1" x14ac:dyDescent="0.25">
      <c r="A133" s="248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70"/>
    </row>
    <row r="134" spans="1:14" x14ac:dyDescent="0.25">
      <c r="A134" s="296" t="s">
        <v>124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7"/>
    </row>
    <row r="135" spans="1:14" x14ac:dyDescent="0.25">
      <c r="A135" s="291" t="s">
        <v>105</v>
      </c>
      <c r="B135" s="98" t="s">
        <v>106</v>
      </c>
      <c r="C135" s="9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16"/>
    </row>
    <row r="136" spans="1:14" outlineLevel="1" x14ac:dyDescent="0.25">
      <c r="A136" s="293"/>
      <c r="B136" s="78"/>
      <c r="C136" s="245"/>
      <c r="D136" s="78"/>
      <c r="E136" s="1"/>
      <c r="F136" s="78"/>
      <c r="G136" s="1"/>
      <c r="H136" s="78"/>
      <c r="I136" s="1"/>
      <c r="J136" s="78"/>
      <c r="K136" s="1"/>
      <c r="L136" s="78"/>
      <c r="M136" s="1"/>
      <c r="N136" s="113"/>
    </row>
    <row r="137" spans="1:14" outlineLevel="1" x14ac:dyDescent="0.25">
      <c r="A137" s="293"/>
      <c r="B137" s="78"/>
      <c r="C137" s="234"/>
      <c r="D137" s="78"/>
      <c r="E137" s="1"/>
      <c r="F137" s="78"/>
      <c r="G137" s="1"/>
      <c r="H137" s="78"/>
      <c r="I137" s="1"/>
      <c r="J137" s="78"/>
      <c r="K137" s="1"/>
      <c r="L137" s="78"/>
      <c r="M137" s="1"/>
      <c r="N137" s="113"/>
    </row>
    <row r="138" spans="1:14" outlineLevel="1" x14ac:dyDescent="0.25">
      <c r="A138" s="293"/>
      <c r="B138" s="78"/>
      <c r="C138" s="234"/>
      <c r="D138" s="78"/>
      <c r="E138" s="1"/>
      <c r="F138" s="78"/>
      <c r="G138" s="1"/>
      <c r="H138" s="78"/>
      <c r="I138" s="1"/>
      <c r="J138" s="78"/>
      <c r="K138" s="1"/>
      <c r="L138" s="78"/>
      <c r="M138" s="1"/>
      <c r="N138" s="113"/>
    </row>
    <row r="139" spans="1:14" outlineLevel="1" x14ac:dyDescent="0.25">
      <c r="A139" s="293"/>
      <c r="B139" s="78"/>
      <c r="C139" s="234"/>
      <c r="D139" s="78"/>
      <c r="E139" s="1"/>
      <c r="F139" s="78"/>
      <c r="G139" s="1"/>
      <c r="H139" s="78"/>
      <c r="I139" s="1"/>
      <c r="J139" s="78"/>
      <c r="K139" s="1"/>
      <c r="L139" s="78"/>
      <c r="M139" s="1"/>
      <c r="N139" s="113"/>
    </row>
    <row r="140" spans="1:14" outlineLevel="1" x14ac:dyDescent="0.25">
      <c r="A140" s="293"/>
      <c r="B140" s="78"/>
      <c r="C140" s="234"/>
      <c r="D140" s="78"/>
      <c r="E140" s="1"/>
      <c r="F140" s="78"/>
      <c r="G140" s="1"/>
      <c r="H140" s="78"/>
      <c r="I140" s="1"/>
      <c r="J140" s="78"/>
      <c r="K140" s="1"/>
      <c r="L140" s="78"/>
      <c r="M140" s="1"/>
      <c r="N140" s="113"/>
    </row>
    <row r="141" spans="1:14" ht="15.75" outlineLevel="1" thickBot="1" x14ac:dyDescent="0.3">
      <c r="A141" s="293"/>
      <c r="B141" s="78"/>
      <c r="C141" s="234"/>
      <c r="D141" s="78"/>
      <c r="E141" s="1"/>
      <c r="F141" s="78"/>
      <c r="G141" s="1"/>
      <c r="H141" s="78"/>
      <c r="I141" s="1"/>
      <c r="J141" s="78"/>
      <c r="K141" s="1"/>
      <c r="L141" s="78"/>
      <c r="M141" s="1"/>
      <c r="N141" s="113"/>
    </row>
    <row r="142" spans="1:14" ht="15.75" thickBot="1" x14ac:dyDescent="0.3">
      <c r="A142" s="237" t="s">
        <v>125</v>
      </c>
      <c r="B142" s="239"/>
      <c r="C142" s="125"/>
      <c r="D142" s="90">
        <f>SUM(D136:D141)</f>
        <v>0</v>
      </c>
      <c r="E142" s="125"/>
      <c r="F142" s="90">
        <f>SUM(F136:F141)</f>
        <v>0</v>
      </c>
      <c r="G142" s="125"/>
      <c r="H142" s="90">
        <f>SUM(H136:H141)</f>
        <v>0</v>
      </c>
      <c r="I142" s="125"/>
      <c r="J142" s="90">
        <f>SUM(J136:J141)</f>
        <v>0</v>
      </c>
      <c r="K142" s="125"/>
      <c r="L142" s="90">
        <f>SUM(L136:L141)</f>
        <v>0</v>
      </c>
      <c r="M142" s="125"/>
      <c r="N142" s="115">
        <f>SUM(N136:N141)</f>
        <v>0</v>
      </c>
    </row>
    <row r="143" spans="1:14" ht="6.75" customHeight="1" x14ac:dyDescent="0.25">
      <c r="A143" s="248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70"/>
    </row>
    <row r="144" spans="1:14" x14ac:dyDescent="0.25">
      <c r="A144" s="296" t="s">
        <v>126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7"/>
    </row>
    <row r="145" spans="1:14" x14ac:dyDescent="0.25">
      <c r="A145" s="291" t="s">
        <v>105</v>
      </c>
      <c r="B145" s="98" t="s">
        <v>106</v>
      </c>
      <c r="C145" s="9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16"/>
    </row>
    <row r="146" spans="1:14" outlineLevel="1" x14ac:dyDescent="0.25">
      <c r="A146" s="293"/>
      <c r="B146" s="78"/>
      <c r="C146" s="245"/>
      <c r="D146" s="78"/>
      <c r="E146" s="1"/>
      <c r="F146" s="78"/>
      <c r="G146" s="1"/>
      <c r="H146" s="78"/>
      <c r="I146" s="1"/>
      <c r="J146" s="78"/>
      <c r="K146" s="1"/>
      <c r="L146" s="78"/>
      <c r="M146" s="1"/>
      <c r="N146" s="113"/>
    </row>
    <row r="147" spans="1:14" outlineLevel="1" x14ac:dyDescent="0.25">
      <c r="A147" s="293"/>
      <c r="B147" s="78"/>
      <c r="C147" s="234"/>
      <c r="D147" s="78"/>
      <c r="E147" s="1"/>
      <c r="F147" s="78"/>
      <c r="G147" s="1"/>
      <c r="H147" s="78"/>
      <c r="I147" s="1"/>
      <c r="J147" s="78"/>
      <c r="K147" s="1"/>
      <c r="L147" s="78"/>
      <c r="M147" s="1"/>
      <c r="N147" s="113"/>
    </row>
    <row r="148" spans="1:14" outlineLevel="1" x14ac:dyDescent="0.25">
      <c r="A148" s="293"/>
      <c r="B148" s="78"/>
      <c r="C148" s="234"/>
      <c r="D148" s="78"/>
      <c r="E148" s="1"/>
      <c r="F148" s="78"/>
      <c r="G148" s="1"/>
      <c r="H148" s="78"/>
      <c r="I148" s="1"/>
      <c r="J148" s="78"/>
      <c r="K148" s="1"/>
      <c r="L148" s="78"/>
      <c r="M148" s="1"/>
      <c r="N148" s="113"/>
    </row>
    <row r="149" spans="1:14" outlineLevel="1" x14ac:dyDescent="0.25">
      <c r="A149" s="293"/>
      <c r="B149" s="78"/>
      <c r="C149" s="234"/>
      <c r="D149" s="78"/>
      <c r="E149" s="1"/>
      <c r="F149" s="78"/>
      <c r="G149" s="1"/>
      <c r="H149" s="78"/>
      <c r="I149" s="1"/>
      <c r="J149" s="78"/>
      <c r="K149" s="1"/>
      <c r="L149" s="78"/>
      <c r="M149" s="1"/>
      <c r="N149" s="113"/>
    </row>
    <row r="150" spans="1:14" outlineLevel="1" x14ac:dyDescent="0.25">
      <c r="A150" s="293"/>
      <c r="B150" s="78"/>
      <c r="C150" s="234"/>
      <c r="D150" s="78"/>
      <c r="E150" s="1"/>
      <c r="F150" s="78"/>
      <c r="G150" s="1"/>
      <c r="H150" s="78"/>
      <c r="I150" s="1"/>
      <c r="J150" s="78"/>
      <c r="K150" s="1"/>
      <c r="L150" s="78"/>
      <c r="M150" s="1"/>
      <c r="N150" s="113"/>
    </row>
    <row r="151" spans="1:14" ht="15.75" outlineLevel="1" thickBot="1" x14ac:dyDescent="0.3">
      <c r="A151" s="293"/>
      <c r="B151" s="78"/>
      <c r="C151" s="235"/>
      <c r="D151" s="84"/>
      <c r="E151" s="1"/>
      <c r="F151" s="84"/>
      <c r="G151" s="1"/>
      <c r="H151" s="78"/>
      <c r="I151" s="1"/>
      <c r="J151" s="78"/>
      <c r="K151" s="1"/>
      <c r="L151" s="78"/>
      <c r="M151" s="1"/>
      <c r="N151" s="113"/>
    </row>
    <row r="152" spans="1:14" ht="15.75" thickBot="1" x14ac:dyDescent="0.3">
      <c r="A152" s="237" t="s">
        <v>127</v>
      </c>
      <c r="B152" s="239"/>
      <c r="C152" s="125"/>
      <c r="D152" s="90">
        <f>SUM(D146:D151)</f>
        <v>0</v>
      </c>
      <c r="E152" s="125"/>
      <c r="F152" s="90">
        <f>SUM(F146:F151)</f>
        <v>0</v>
      </c>
      <c r="G152" s="125"/>
      <c r="H152" s="90">
        <f>SUM(H146:H151)</f>
        <v>0</v>
      </c>
      <c r="I152" s="125"/>
      <c r="J152" s="90">
        <f>SUM(J146:J151)</f>
        <v>0</v>
      </c>
      <c r="K152" s="125"/>
      <c r="L152" s="90">
        <f>SUM(L146:L151)</f>
        <v>0</v>
      </c>
      <c r="M152" s="125"/>
      <c r="N152" s="115">
        <f>SUM(N146:N151)</f>
        <v>0</v>
      </c>
    </row>
    <row r="153" spans="1:14" ht="6.75" customHeight="1" x14ac:dyDescent="0.25">
      <c r="A153" s="248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70"/>
    </row>
    <row r="154" spans="1:14" outlineLevel="1" x14ac:dyDescent="0.25">
      <c r="A154" s="300" t="s">
        <v>128</v>
      </c>
      <c r="B154" s="387" t="s">
        <v>129</v>
      </c>
      <c r="C154" s="249"/>
      <c r="D154" s="126">
        <f>SUM(D46*((0.0044+0.0009)/2))</f>
        <v>0</v>
      </c>
      <c r="E154" s="124"/>
      <c r="F154" s="126">
        <f>SUM(F46*((0.0044+0.0009)/2))</f>
        <v>0</v>
      </c>
      <c r="G154" s="124"/>
      <c r="H154" s="126">
        <f>SUM(H46*(((0.0044+0.0009)/2)*1.01))</f>
        <v>0</v>
      </c>
      <c r="I154" s="124"/>
      <c r="J154" s="126">
        <f>SUM(J46*(((0.0044+0.0009)/2)*1.02))</f>
        <v>0</v>
      </c>
      <c r="K154" s="124"/>
      <c r="L154" s="126">
        <f>SUM(L46*(((0.0044+0.0009)/2)*1.03))</f>
        <v>0</v>
      </c>
      <c r="M154" s="124"/>
      <c r="N154" s="128">
        <f>SUM(N46*(((0.0044+0.0009)/2)*1.04))</f>
        <v>0</v>
      </c>
    </row>
    <row r="155" spans="1:14" ht="15.75" outlineLevel="1" thickBot="1" x14ac:dyDescent="0.3">
      <c r="A155" s="301" t="s">
        <v>130</v>
      </c>
      <c r="B155" s="388"/>
      <c r="C155" s="250"/>
      <c r="D155" s="82">
        <f>SUM(D49*((0.007+0.0042)/2))</f>
        <v>0</v>
      </c>
      <c r="E155" s="1"/>
      <c r="F155" s="82">
        <f>SUM(F49*((0.007+0.0042)/2))</f>
        <v>0</v>
      </c>
      <c r="G155" s="1"/>
      <c r="H155" s="82">
        <f>SUM(H49*(((0.007+0.0042)/2)*1.01))</f>
        <v>0</v>
      </c>
      <c r="I155" s="1"/>
      <c r="J155" s="82">
        <f>SUM(J49*(((0.007+0.0042)/2)*1.02))</f>
        <v>0</v>
      </c>
      <c r="K155" s="1"/>
      <c r="L155" s="82">
        <f>SUM(L49*(((0.007+0.0042)/2)*1.03))</f>
        <v>0</v>
      </c>
      <c r="M155" s="1"/>
      <c r="N155" s="118">
        <f>SUM(N49*(((0.007+0.0042)/2)*1.04))</f>
        <v>0</v>
      </c>
    </row>
    <row r="156" spans="1:14" ht="15.75" thickBot="1" x14ac:dyDescent="0.3">
      <c r="A156" s="299" t="s">
        <v>131</v>
      </c>
      <c r="B156" s="239"/>
      <c r="C156" s="125"/>
      <c r="D156" s="90">
        <f>SUM(D154:D155)</f>
        <v>0</v>
      </c>
      <c r="E156" s="125"/>
      <c r="F156" s="90">
        <f>SUM(F154:F155)</f>
        <v>0</v>
      </c>
      <c r="G156" s="125"/>
      <c r="H156" s="90">
        <f>SUM(H154:H155)</f>
        <v>0</v>
      </c>
      <c r="I156" s="125"/>
      <c r="J156" s="90">
        <f>SUM(J154:J155)</f>
        <v>0</v>
      </c>
      <c r="K156" s="125"/>
      <c r="L156" s="90">
        <f>SUM(L154:L155)</f>
        <v>0</v>
      </c>
      <c r="M156" s="125"/>
      <c r="N156" s="115">
        <f>SUM(N154:N155)</f>
        <v>0</v>
      </c>
    </row>
    <row r="157" spans="1:14" ht="6.75" customHeight="1" thickBot="1" x14ac:dyDescent="0.3">
      <c r="A157" s="391"/>
      <c r="B157" s="392"/>
      <c r="C157" s="392"/>
      <c r="D157" s="392"/>
      <c r="E157" s="392"/>
      <c r="F157" s="392"/>
      <c r="G157" s="392"/>
      <c r="H157" s="392"/>
      <c r="I157" s="392"/>
      <c r="J157" s="392"/>
      <c r="K157" s="392"/>
      <c r="L157" s="392"/>
      <c r="M157" s="392"/>
      <c r="N157" s="393"/>
    </row>
    <row r="158" spans="1:14" ht="19.5" thickBot="1" x14ac:dyDescent="0.35">
      <c r="A158" s="370" t="s">
        <v>28</v>
      </c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2"/>
    </row>
    <row r="159" spans="1:14" ht="15.75" thickBot="1" x14ac:dyDescent="0.3">
      <c r="A159" s="299" t="s">
        <v>28</v>
      </c>
      <c r="B159" s="239"/>
      <c r="C159" s="252"/>
      <c r="D159" s="252"/>
      <c r="E159" s="252"/>
      <c r="F159" s="121">
        <f>'Standard Work'!$E$31*SUM(F52+F54+F66+F76+F82+F92+F102+F112+F122+F132+F142+F152+F156)</f>
        <v>0</v>
      </c>
      <c r="G159" s="252"/>
      <c r="H159" s="121">
        <f>'Standard Work'!$E$31*SUM(H52+H54+H66+H76+H82+H92+H102+H112+H122+H132+H142+H152+H156)</f>
        <v>0</v>
      </c>
      <c r="I159" s="252"/>
      <c r="J159" s="121">
        <f>'Standard Work'!$E$31*SUM(J52+J54+J66+J76+J82+J92+J102+J112+J122+J132+J142+J152+J156)</f>
        <v>0</v>
      </c>
      <c r="K159" s="252"/>
      <c r="L159" s="121">
        <f>'Standard Work'!$E$31*SUM(L52+L54+L66+L76+L82+L92+L102+L112+L122+L132+L142+L152+L156)</f>
        <v>0</v>
      </c>
      <c r="M159" s="252"/>
      <c r="N159" s="121">
        <f>'Standard Work'!$E$31*SUM(N52+N54+N66+N76+N82+N92+N102+N112+N122+N132+N142+N152+N156)</f>
        <v>0</v>
      </c>
    </row>
    <row r="160" spans="1:14" ht="6.75" customHeight="1" thickBot="1" x14ac:dyDescent="0.3">
      <c r="A160" s="302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4"/>
    </row>
    <row r="161" spans="1:14" ht="15.75" thickBot="1" x14ac:dyDescent="0.3">
      <c r="A161" s="299" t="s">
        <v>132</v>
      </c>
      <c r="B161" s="268"/>
      <c r="C161" s="241"/>
      <c r="D161" s="255">
        <f>SUM(D52+D54+D66+D76+D82+D92+D102+D112+D122+D132+D142+D152+D156)</f>
        <v>0</v>
      </c>
      <c r="E161" s="241"/>
      <c r="F161" s="255">
        <f>SUM(F52+F54+F66+F76+F82+F92+F102+F112+F122+F132+F142+F152+F156+F159)</f>
        <v>0</v>
      </c>
      <c r="G161" s="241"/>
      <c r="H161" s="255">
        <f>SUM(H52+H54+H66+H76+H82+H92+H102+H112+H122+H132+H142+H152+H156+H159)</f>
        <v>0</v>
      </c>
      <c r="I161" s="241"/>
      <c r="J161" s="255">
        <f>SUM(J52+J54+J66+J76+J82+J92+J102+J112+J122+J132+J142+J152+J156+J159)</f>
        <v>0</v>
      </c>
      <c r="K161" s="241"/>
      <c r="L161" s="255">
        <f>SUM(L52+L54+L66+L76+L82+L92+L102+L112+L122+L132+L142+L152+L156+L159)</f>
        <v>0</v>
      </c>
      <c r="M161" s="241"/>
      <c r="N161" s="256">
        <f>SUM(N52+N54+N66+N76+N82+N92+N102+N112+N122+N132+N142+N152+N156+N159)</f>
        <v>0</v>
      </c>
    </row>
    <row r="162" spans="1:14" ht="15.75" thickBot="1" x14ac:dyDescent="0.3">
      <c r="A162" s="2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62"/>
    </row>
    <row r="163" spans="1:14" ht="24" thickBot="1" x14ac:dyDescent="0.4">
      <c r="A163" s="375" t="s">
        <v>133</v>
      </c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7"/>
    </row>
    <row r="164" spans="1:14" x14ac:dyDescent="0.25">
      <c r="A164" s="258"/>
      <c r="B164" s="259"/>
      <c r="C164" s="259"/>
      <c r="D164" s="259"/>
      <c r="E164" s="259"/>
      <c r="F164" s="260">
        <v>1</v>
      </c>
      <c r="G164" s="260"/>
      <c r="H164" s="260">
        <v>2</v>
      </c>
      <c r="I164" s="260"/>
      <c r="J164" s="260">
        <v>3</v>
      </c>
      <c r="K164" s="260"/>
      <c r="L164" s="260">
        <v>4</v>
      </c>
      <c r="M164" s="260"/>
      <c r="N164" s="261">
        <v>5</v>
      </c>
    </row>
    <row r="165" spans="1:14" x14ac:dyDescent="0.25">
      <c r="A165" s="262" t="s">
        <v>134</v>
      </c>
      <c r="B165" s="263"/>
      <c r="C165" s="263"/>
      <c r="D165" s="52"/>
      <c r="E165" s="263"/>
      <c r="F165" s="263">
        <f>-D161</f>
        <v>0</v>
      </c>
      <c r="G165" s="263"/>
      <c r="H165" s="263">
        <f>F167</f>
        <v>0</v>
      </c>
      <c r="I165" s="263"/>
      <c r="J165" s="263">
        <f>H167</f>
        <v>0</v>
      </c>
      <c r="K165" s="263"/>
      <c r="L165" s="263">
        <f>J167</f>
        <v>0</v>
      </c>
      <c r="M165" s="263"/>
      <c r="N165" s="264">
        <f>L167</f>
        <v>0</v>
      </c>
    </row>
    <row r="166" spans="1:14" x14ac:dyDescent="0.25">
      <c r="A166" s="262" t="s">
        <v>135</v>
      </c>
      <c r="B166" s="263"/>
      <c r="C166" s="263"/>
      <c r="D166" s="52"/>
      <c r="E166" s="263"/>
      <c r="F166" s="263">
        <f>SUM(F32-F161)</f>
        <v>0</v>
      </c>
      <c r="G166" s="263"/>
      <c r="H166" s="263">
        <f>SUM(H32-H161)</f>
        <v>0</v>
      </c>
      <c r="I166" s="263"/>
      <c r="J166" s="263">
        <f>SUM(J32-J161)</f>
        <v>0</v>
      </c>
      <c r="K166" s="263"/>
      <c r="L166" s="263">
        <f>SUM(L32-L161)</f>
        <v>0</v>
      </c>
      <c r="M166" s="263"/>
      <c r="N166" s="264">
        <f>SUM(N32-N161)</f>
        <v>0</v>
      </c>
    </row>
    <row r="167" spans="1:14" ht="15.75" thickBot="1" x14ac:dyDescent="0.3">
      <c r="A167" s="265" t="s">
        <v>136</v>
      </c>
      <c r="B167" s="266"/>
      <c r="C167" s="266"/>
      <c r="D167" s="209"/>
      <c r="E167" s="266"/>
      <c r="F167" s="266">
        <f>SUM(F165:F166)</f>
        <v>0</v>
      </c>
      <c r="G167" s="266"/>
      <c r="H167" s="266">
        <f>SUM(H165:H166)</f>
        <v>0</v>
      </c>
      <c r="I167" s="266"/>
      <c r="J167" s="266">
        <f>SUM(J165:J166)</f>
        <v>0</v>
      </c>
      <c r="K167" s="266"/>
      <c r="L167" s="266">
        <f>SUM(L165:L166)</f>
        <v>0</v>
      </c>
      <c r="M167" s="266"/>
      <c r="N167" s="267">
        <f>SUM(N165:N166)</f>
        <v>0</v>
      </c>
    </row>
    <row r="168" spans="1:14" ht="15.75" thickBot="1" x14ac:dyDescent="0.3"/>
    <row r="169" spans="1:14" ht="24" thickBot="1" x14ac:dyDescent="0.4">
      <c r="A169" s="378" t="s">
        <v>137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80"/>
    </row>
    <row r="170" spans="1:14" ht="15.75" thickBot="1" x14ac:dyDescent="0.3">
      <c r="A170" s="131"/>
      <c r="B170" s="133"/>
      <c r="C170" s="180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6"/>
    </row>
    <row r="171" spans="1:14" ht="19.5" thickBot="1" x14ac:dyDescent="0.35">
      <c r="A171" s="131"/>
      <c r="B171" s="133"/>
      <c r="C171" s="180"/>
      <c r="D171" s="359" t="s">
        <v>7</v>
      </c>
      <c r="E171" s="360"/>
      <c r="F171" s="275">
        <f>-(D7)+NPV('Standard Work'!E40,(F166-D161),H166,J166,L166,N166)</f>
        <v>0</v>
      </c>
      <c r="G171" s="133"/>
      <c r="H171" s="359" t="s">
        <v>10</v>
      </c>
      <c r="I171" s="360"/>
      <c r="J171" s="185" t="str">
        <f>IFERROR(IRR(Key!B22:G22),"")</f>
        <v/>
      </c>
      <c r="K171" s="133"/>
      <c r="L171" s="133"/>
      <c r="M171" s="133"/>
      <c r="N171" s="136"/>
    </row>
    <row r="172" spans="1:14" ht="11.25" customHeight="1" thickBot="1" x14ac:dyDescent="0.3">
      <c r="A172" s="131"/>
      <c r="B172" s="133"/>
      <c r="C172" s="180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6"/>
    </row>
    <row r="173" spans="1:14" ht="19.5" thickBot="1" x14ac:dyDescent="0.35">
      <c r="A173" s="131"/>
      <c r="B173" s="133"/>
      <c r="C173" s="180"/>
      <c r="D173" s="359" t="s">
        <v>13</v>
      </c>
      <c r="E173" s="360"/>
      <c r="F173" s="184" t="str">
        <f>IFERROR(((SUM(F166,H166,J166,L166,N166)-D161)-SUM(D7))/SUM(D7),"")</f>
        <v/>
      </c>
      <c r="G173" s="133"/>
      <c r="H173" s="359" t="s">
        <v>138</v>
      </c>
      <c r="I173" s="360"/>
      <c r="J173" s="130">
        <f>IF(F167&gt;0,D164+-F165/F166,IF(F167+H166&gt;0,F164+-F167/H166,IF(H167+J166&gt;0,H164+-H167/J166,IF(J167+L166&gt;0,J164+-J167/L166,IF(L167+N166&gt;0,L164+-L167/N166,5)))))+IF(D8=0,0,IF(D8="",0,(VLOOKUP($L$7,Key!$B$3:$C$14,2,FALSE)/12)))</f>
        <v>5</v>
      </c>
      <c r="K173" s="133" t="s">
        <v>139</v>
      </c>
      <c r="L173" s="133"/>
      <c r="M173" s="133"/>
      <c r="N173" s="136"/>
    </row>
    <row r="174" spans="1:14" ht="11.25" customHeight="1" thickBot="1" x14ac:dyDescent="0.35">
      <c r="A174" s="131"/>
      <c r="B174" s="133"/>
      <c r="C174" s="180"/>
      <c r="D174" s="187"/>
      <c r="E174" s="134"/>
      <c r="F174" s="188"/>
      <c r="G174" s="133"/>
      <c r="H174" s="187"/>
      <c r="I174" s="134"/>
      <c r="J174" s="134"/>
      <c r="K174" s="133"/>
      <c r="L174" s="133"/>
      <c r="M174" s="133"/>
      <c r="N174" s="136"/>
    </row>
    <row r="175" spans="1:14" ht="19.5" thickBot="1" x14ac:dyDescent="0.35">
      <c r="A175" s="131"/>
      <c r="B175" s="133"/>
      <c r="C175" s="180"/>
      <c r="D175" s="359" t="s">
        <v>140</v>
      </c>
      <c r="E175" s="360"/>
      <c r="F175" s="275">
        <f>SUM(F161,H161,J161,L161,N161,D161,D7)-SUM(F159,H159,J159,L159,N159)</f>
        <v>0</v>
      </c>
      <c r="G175" s="133"/>
      <c r="H175" s="359" t="s">
        <v>141</v>
      </c>
      <c r="I175" s="360"/>
      <c r="J175" s="275">
        <f>SUM(F159,H159,J159,L159,N159)</f>
        <v>0</v>
      </c>
      <c r="K175" s="133"/>
      <c r="L175" s="133"/>
      <c r="M175" s="133"/>
      <c r="N175" s="136"/>
    </row>
    <row r="176" spans="1:14" ht="11.25" hidden="1" customHeight="1" thickBot="1" x14ac:dyDescent="0.35">
      <c r="A176" s="131"/>
      <c r="B176" s="133"/>
      <c r="C176" s="133"/>
      <c r="D176" s="187"/>
      <c r="E176" s="134"/>
      <c r="F176" s="190"/>
      <c r="G176" s="133"/>
      <c r="H176" s="187"/>
      <c r="I176" s="134"/>
      <c r="J176" s="191"/>
      <c r="K176" s="133"/>
      <c r="L176" s="133"/>
      <c r="M176" s="133"/>
      <c r="N176" s="136"/>
    </row>
    <row r="177" spans="1:14" ht="19.5" hidden="1" thickBot="1" x14ac:dyDescent="0.35">
      <c r="A177" s="131"/>
      <c r="B177" s="133"/>
      <c r="C177" s="180"/>
      <c r="D177" s="298" t="s">
        <v>142</v>
      </c>
      <c r="E177" s="129"/>
      <c r="F177" s="189">
        <f>SUM(F38,H38,J38,L38,N38)-F175</f>
        <v>0</v>
      </c>
      <c r="G177" s="133"/>
      <c r="H177" s="298" t="s">
        <v>143</v>
      </c>
      <c r="I177" s="129"/>
      <c r="J177" s="184" t="str">
        <f>IFERROR((F177/F175),"")</f>
        <v/>
      </c>
      <c r="K177" s="133"/>
      <c r="L177" s="133"/>
      <c r="M177" s="133"/>
      <c r="N177" s="136"/>
    </row>
    <row r="178" spans="1:14" ht="15.75" hidden="1" thickBot="1" x14ac:dyDescent="0.3">
      <c r="A178" s="132"/>
      <c r="B178" s="134"/>
      <c r="C178" s="181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5"/>
    </row>
    <row r="181" spans="1:14" hidden="1" x14ac:dyDescent="0.25">
      <c r="B181" s="6">
        <f>F166</f>
        <v>0</v>
      </c>
      <c r="C181" s="6">
        <f>H166</f>
        <v>0</v>
      </c>
      <c r="D181" s="6">
        <f>J166</f>
        <v>0</v>
      </c>
      <c r="E181" s="6">
        <f>L166</f>
        <v>0</v>
      </c>
      <c r="F181" s="6">
        <f>N166</f>
        <v>0</v>
      </c>
    </row>
  </sheetData>
  <sheetProtection algorithmName="SHA-512" hashValue="qAkRNjI3GVGh7ZOb4kbb349iyoa17x5DtqhqCWy46F0ebg//bGZ0Sin2Cs41uFAs5ad9AVp/UQhrI9/+/GFLKQ==" saltValue="t0tGxwaN70f38EFrN6Kqnw==" spinCount="100000" sheet="1" formatCells="0"/>
  <mergeCells count="35">
    <mergeCell ref="A1:N1"/>
    <mergeCell ref="A21:N21"/>
    <mergeCell ref="A6:N6"/>
    <mergeCell ref="A32:B32"/>
    <mergeCell ref="A9:N9"/>
    <mergeCell ref="B2:E2"/>
    <mergeCell ref="J2:M2"/>
    <mergeCell ref="J3:M3"/>
    <mergeCell ref="G7:J7"/>
    <mergeCell ref="K7:L7"/>
    <mergeCell ref="A24:B24"/>
    <mergeCell ref="A29:B29"/>
    <mergeCell ref="A31:B31"/>
    <mergeCell ref="A169:N169"/>
    <mergeCell ref="A11:N11"/>
    <mergeCell ref="A26:N26"/>
    <mergeCell ref="A42:N42"/>
    <mergeCell ref="A43:A44"/>
    <mergeCell ref="B43:B44"/>
    <mergeCell ref="A30:B30"/>
    <mergeCell ref="A163:N163"/>
    <mergeCell ref="A158:N158"/>
    <mergeCell ref="A40:N40"/>
    <mergeCell ref="A157:N157"/>
    <mergeCell ref="B154:B155"/>
    <mergeCell ref="A57:N57"/>
    <mergeCell ref="A52:B52"/>
    <mergeCell ref="A53:N53"/>
    <mergeCell ref="A56:N56"/>
    <mergeCell ref="H171:I171"/>
    <mergeCell ref="H173:I173"/>
    <mergeCell ref="D171:E171"/>
    <mergeCell ref="D173:E173"/>
    <mergeCell ref="D175:E175"/>
    <mergeCell ref="H175:I175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Key!B$3:B$14</xm:f>
          </x14:formula1>
          <xm:sqref>K7:L7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/>
    <pageSetUpPr fitToPage="1"/>
  </sheetPr>
  <dimension ref="A1:AL52"/>
  <sheetViews>
    <sheetView topLeftCell="A19" zoomScaleNormal="100" zoomScalePageLayoutView="200" workbookViewId="0">
      <selection activeCell="C35" sqref="C35"/>
    </sheetView>
  </sheetViews>
  <sheetFormatPr defaultColWidth="9.140625" defaultRowHeight="15.75" x14ac:dyDescent="0.25"/>
  <cols>
    <col min="1" max="1" width="4.7109375" style="7" customWidth="1"/>
    <col min="2" max="2" width="53.140625" style="7" customWidth="1"/>
    <col min="3" max="7" width="10.7109375" style="7" customWidth="1"/>
    <col min="8" max="16384" width="9.140625" style="7"/>
  </cols>
  <sheetData>
    <row r="1" spans="1:38" x14ac:dyDescent="0.25">
      <c r="A1" s="448" t="s">
        <v>195</v>
      </c>
      <c r="B1" s="449"/>
      <c r="C1" s="449"/>
      <c r="D1" s="449"/>
      <c r="E1" s="449"/>
      <c r="F1" s="449"/>
      <c r="G1" s="450"/>
    </row>
    <row r="2" spans="1:38" x14ac:dyDescent="0.25">
      <c r="A2" s="451" t="s">
        <v>145</v>
      </c>
      <c r="B2" s="452"/>
      <c r="C2" s="452"/>
      <c r="D2" s="452"/>
      <c r="E2" s="452"/>
      <c r="F2" s="452"/>
      <c r="G2" s="453"/>
    </row>
    <row r="3" spans="1:38" ht="18.75" x14ac:dyDescent="0.3">
      <c r="A3" s="88" t="s">
        <v>52</v>
      </c>
      <c r="B3" s="104"/>
      <c r="C3" s="308"/>
      <c r="D3" s="308"/>
      <c r="E3" s="308"/>
      <c r="F3" s="308"/>
      <c r="G3" s="142" t="s">
        <v>53</v>
      </c>
    </row>
    <row r="4" spans="1:38" x14ac:dyDescent="0.25">
      <c r="A4" s="43"/>
      <c r="B4" s="39" t="s">
        <v>146</v>
      </c>
      <c r="C4" s="443" t="s">
        <v>147</v>
      </c>
      <c r="D4" s="443"/>
      <c r="E4" s="443"/>
      <c r="F4" s="443"/>
      <c r="G4" s="444"/>
    </row>
    <row r="5" spans="1:38" x14ac:dyDescent="0.25">
      <c r="A5" s="36"/>
      <c r="B5" s="42"/>
      <c r="C5" s="91" t="str">
        <f>'Cohort Model On-site'!G13</f>
        <v>FY 20_ _</v>
      </c>
      <c r="D5" s="305" t="str">
        <f>'Cohort Model On-site'!I13</f>
        <v>FY 20_ _</v>
      </c>
      <c r="E5" s="305" t="str">
        <f>'Cohort Model On-site'!K13</f>
        <v>FY 20_ _</v>
      </c>
      <c r="F5" s="305" t="str">
        <f>'Cohort Model On-site'!M13</f>
        <v>FY 20_ _</v>
      </c>
      <c r="G5" s="306" t="str">
        <f>'Cohort Model On-site'!O13</f>
        <v>FY 20_ _</v>
      </c>
    </row>
    <row r="6" spans="1:38" x14ac:dyDescent="0.25">
      <c r="A6" s="41"/>
      <c r="B6" s="40"/>
      <c r="C6" s="306" t="s">
        <v>59</v>
      </c>
      <c r="D6" s="39" t="s">
        <v>60</v>
      </c>
      <c r="E6" s="39" t="s">
        <v>61</v>
      </c>
      <c r="F6" s="39" t="s">
        <v>62</v>
      </c>
      <c r="G6" s="39" t="s">
        <v>63</v>
      </c>
    </row>
    <row r="7" spans="1:38" x14ac:dyDescent="0.25">
      <c r="A7" s="27" t="s">
        <v>148</v>
      </c>
      <c r="B7" s="26" t="s">
        <v>149</v>
      </c>
      <c r="C7" s="92"/>
      <c r="D7" s="93"/>
      <c r="E7" s="93"/>
      <c r="F7" s="93"/>
      <c r="G7" s="93"/>
    </row>
    <row r="8" spans="1:38" x14ac:dyDescent="0.25">
      <c r="A8" s="27"/>
      <c r="B8" s="26" t="s">
        <v>150</v>
      </c>
      <c r="C8" s="94"/>
      <c r="D8" s="93"/>
      <c r="E8" s="93"/>
      <c r="F8" s="93"/>
      <c r="G8" s="93"/>
    </row>
    <row r="9" spans="1:38" x14ac:dyDescent="0.25">
      <c r="A9" s="27"/>
      <c r="B9" s="26" t="s">
        <v>151</v>
      </c>
      <c r="C9" s="94"/>
      <c r="D9" s="93"/>
      <c r="E9" s="93"/>
      <c r="F9" s="93"/>
      <c r="G9" s="93"/>
    </row>
    <row r="10" spans="1:38" x14ac:dyDescent="0.25">
      <c r="A10" s="27"/>
      <c r="B10" s="26" t="s">
        <v>152</v>
      </c>
      <c r="C10" s="94"/>
      <c r="D10" s="93"/>
      <c r="E10" s="93"/>
      <c r="F10" s="93"/>
      <c r="G10" s="93"/>
    </row>
    <row r="11" spans="1:38" s="8" customFormat="1" ht="12.75" x14ac:dyDescent="0.2">
      <c r="A11" s="37"/>
      <c r="B11" s="37"/>
      <c r="C11" s="37"/>
      <c r="D11" s="37"/>
      <c r="E11" s="37"/>
      <c r="F11" s="37"/>
      <c r="G11" s="28"/>
    </row>
    <row r="12" spans="1:38" x14ac:dyDescent="0.25">
      <c r="A12" s="307" t="s">
        <v>153</v>
      </c>
      <c r="B12" s="38" t="s">
        <v>154</v>
      </c>
      <c r="C12" s="93"/>
      <c r="D12" s="95"/>
      <c r="E12" s="95"/>
      <c r="F12" s="95"/>
      <c r="G12" s="93"/>
    </row>
    <row r="13" spans="1:38" x14ac:dyDescent="0.25">
      <c r="A13" s="307"/>
      <c r="B13" s="38" t="s">
        <v>155</v>
      </c>
      <c r="C13" s="93"/>
      <c r="D13" s="95"/>
      <c r="E13" s="95"/>
      <c r="F13" s="95"/>
      <c r="G13" s="93"/>
    </row>
    <row r="14" spans="1:38" s="8" customFormat="1" ht="12.75" x14ac:dyDescent="0.2">
      <c r="A14" s="37"/>
      <c r="B14" s="37"/>
      <c r="C14" s="37"/>
      <c r="D14" s="37"/>
      <c r="E14" s="37"/>
      <c r="F14" s="37"/>
      <c r="G14" s="28"/>
    </row>
    <row r="15" spans="1:38" x14ac:dyDescent="0.25">
      <c r="A15" s="27" t="s">
        <v>156</v>
      </c>
      <c r="B15" s="26" t="s">
        <v>157</v>
      </c>
      <c r="C15" s="94"/>
      <c r="D15" s="93"/>
      <c r="E15" s="93"/>
      <c r="F15" s="93"/>
      <c r="G15" s="93"/>
      <c r="AL15" t="s">
        <v>158</v>
      </c>
    </row>
    <row r="16" spans="1:38" x14ac:dyDescent="0.25">
      <c r="A16" s="27"/>
      <c r="B16" s="26" t="s">
        <v>159</v>
      </c>
      <c r="C16" s="94"/>
      <c r="D16" s="93"/>
      <c r="E16" s="93"/>
      <c r="F16" s="93"/>
      <c r="G16" s="93"/>
    </row>
    <row r="17" spans="1:7" x14ac:dyDescent="0.25">
      <c r="A17" s="27"/>
      <c r="B17" s="26" t="s">
        <v>160</v>
      </c>
      <c r="C17" s="94"/>
      <c r="D17" s="93"/>
      <c r="E17" s="93"/>
      <c r="F17" s="93"/>
      <c r="G17" s="93"/>
    </row>
    <row r="18" spans="1:7" x14ac:dyDescent="0.25">
      <c r="A18" s="27"/>
      <c r="B18" s="26" t="s">
        <v>161</v>
      </c>
      <c r="C18" s="94"/>
      <c r="D18" s="93"/>
      <c r="E18" s="93"/>
      <c r="F18" s="93"/>
      <c r="G18" s="93"/>
    </row>
    <row r="19" spans="1:7" s="8" customFormat="1" ht="12.75" x14ac:dyDescent="0.2">
      <c r="A19" s="30"/>
      <c r="B19" s="29"/>
      <c r="C19" s="29"/>
      <c r="D19" s="28"/>
      <c r="E19" s="28"/>
      <c r="F19" s="28"/>
      <c r="G19" s="28"/>
    </row>
    <row r="20" spans="1:7" x14ac:dyDescent="0.25">
      <c r="A20" s="27" t="s">
        <v>162</v>
      </c>
      <c r="B20" s="26" t="s">
        <v>163</v>
      </c>
      <c r="C20" s="34"/>
      <c r="D20" s="33"/>
      <c r="E20" s="33"/>
      <c r="F20" s="33"/>
      <c r="G20" s="33"/>
    </row>
    <row r="21" spans="1:7" x14ac:dyDescent="0.25">
      <c r="A21" s="31"/>
      <c r="B21" s="32" t="s">
        <v>164</v>
      </c>
      <c r="C21" s="25">
        <f>SUM('Per Credit Model On-site'!F29)</f>
        <v>0</v>
      </c>
      <c r="D21" s="25">
        <f>SUM('Per Credit Model On-site'!H29)</f>
        <v>0</v>
      </c>
      <c r="E21" s="25">
        <f>SUM('Per Credit Model On-site'!J29)</f>
        <v>0</v>
      </c>
      <c r="F21" s="25">
        <f>SUM('Per Credit Model On-site'!L29)</f>
        <v>0</v>
      </c>
      <c r="G21" s="25">
        <f>SUM('Per Credit Model On-site'!N29)</f>
        <v>0</v>
      </c>
    </row>
    <row r="22" spans="1:7" x14ac:dyDescent="0.25">
      <c r="A22" s="31"/>
      <c r="B22" s="32" t="s">
        <v>165</v>
      </c>
      <c r="C22" s="25">
        <f>SUM('Per Credit Model On-site'!F30)</f>
        <v>0</v>
      </c>
      <c r="D22" s="25">
        <f>SUM('Per Credit Model On-site'!H30)</f>
        <v>0</v>
      </c>
      <c r="E22" s="25">
        <f>SUM('Per Credit Model On-site'!J30)</f>
        <v>0</v>
      </c>
      <c r="F22" s="25">
        <f>SUM('Per Credit Model On-site'!L30)</f>
        <v>0</v>
      </c>
      <c r="G22" s="25">
        <f>SUM('Per Credit Model On-site'!N30)</f>
        <v>0</v>
      </c>
    </row>
    <row r="23" spans="1:7" x14ac:dyDescent="0.25">
      <c r="A23" s="31"/>
      <c r="B23" s="32" t="s">
        <v>166</v>
      </c>
      <c r="C23" s="96"/>
      <c r="D23" s="97"/>
      <c r="E23" s="97"/>
      <c r="F23" s="97"/>
      <c r="G23" s="97"/>
    </row>
    <row r="24" spans="1:7" x14ac:dyDescent="0.25">
      <c r="A24" s="31"/>
      <c r="B24" s="32" t="s">
        <v>167</v>
      </c>
      <c r="C24" s="96"/>
      <c r="D24" s="97"/>
      <c r="E24" s="97"/>
      <c r="F24" s="97"/>
      <c r="G24" s="97"/>
    </row>
    <row r="25" spans="1:7" x14ac:dyDescent="0.25">
      <c r="A25" s="31"/>
      <c r="B25" s="32" t="s">
        <v>168</v>
      </c>
      <c r="C25" s="96"/>
      <c r="D25" s="97"/>
      <c r="E25" s="97"/>
      <c r="F25" s="97"/>
      <c r="G25" s="97"/>
    </row>
    <row r="26" spans="1:7" x14ac:dyDescent="0.25">
      <c r="A26" s="31"/>
      <c r="B26" s="26" t="s">
        <v>169</v>
      </c>
      <c r="C26" s="25">
        <f>SUM(C21:C25)</f>
        <v>0</v>
      </c>
      <c r="D26" s="25">
        <f>SUM(D21:D25)</f>
        <v>0</v>
      </c>
      <c r="E26" s="25">
        <f>SUM(E21:E25)</f>
        <v>0</v>
      </c>
      <c r="F26" s="25">
        <f>SUM(F21:F25)</f>
        <v>0</v>
      </c>
      <c r="G26" s="25">
        <f>SUM(G21:G25)</f>
        <v>0</v>
      </c>
    </row>
    <row r="27" spans="1:7" x14ac:dyDescent="0.25">
      <c r="A27" s="27" t="s">
        <v>170</v>
      </c>
      <c r="B27" s="26" t="s">
        <v>171</v>
      </c>
      <c r="C27" s="34"/>
      <c r="D27" s="33"/>
      <c r="E27" s="33"/>
      <c r="F27" s="33"/>
      <c r="G27" s="33"/>
    </row>
    <row r="28" spans="1:7" x14ac:dyDescent="0.25">
      <c r="A28" s="35"/>
      <c r="B28" s="26" t="s">
        <v>172</v>
      </c>
      <c r="C28" s="34"/>
      <c r="D28" s="33"/>
      <c r="E28" s="33"/>
      <c r="F28" s="33"/>
      <c r="G28" s="33"/>
    </row>
    <row r="29" spans="1:7" x14ac:dyDescent="0.25">
      <c r="A29" s="31"/>
      <c r="B29" s="32" t="s">
        <v>173</v>
      </c>
      <c r="C29" s="25">
        <f>SUM('Per Credit Model On-site'!F46+'Per Credit Model On-site'!F47+'Per Credit Model On-site'!F54)</f>
        <v>0</v>
      </c>
      <c r="D29" s="25">
        <f>SUM('Per Credit Model On-site'!H46+'Per Credit Model On-site'!H47+'Per Credit Model On-site'!H54)</f>
        <v>0</v>
      </c>
      <c r="E29" s="25">
        <f>SUM('Per Credit Model On-site'!J46+'Per Credit Model On-site'!J47+'Per Credit Model On-site'!J54)</f>
        <v>0</v>
      </c>
      <c r="F29" s="25">
        <f>SUM('Per Credit Model On-site'!L46+'Per Credit Model On-site'!L47+'Per Credit Model On-site'!L54)</f>
        <v>0</v>
      </c>
      <c r="G29" s="25">
        <f>SUM('Per Credit Model On-site'!N46+'Per Credit Model On-site'!N47+'Per Credit Model On-site'!N54)</f>
        <v>0</v>
      </c>
    </row>
    <row r="30" spans="1:7" x14ac:dyDescent="0.25">
      <c r="A30" s="31"/>
      <c r="B30" s="32" t="s">
        <v>174</v>
      </c>
      <c r="C30" s="25">
        <f>SUM('Per Credit Model On-site'!F48+'Per Credit Model On-site'!F49+'Per Credit Model On-site'!F50+'Per Credit Model On-site'!F51+'Per Credit Model On-site'!F55)</f>
        <v>0</v>
      </c>
      <c r="D30" s="25">
        <f>SUM('Per Credit Model On-site'!H48+'Per Credit Model On-site'!H49+'Per Credit Model On-site'!H50+'Per Credit Model On-site'!H51+'Per Credit Model On-site'!H55)</f>
        <v>0</v>
      </c>
      <c r="E30" s="25">
        <f>SUM('Per Credit Model On-site'!J48+'Per Credit Model On-site'!J49+'Per Credit Model On-site'!J50+'Per Credit Model On-site'!J51+'Per Credit Model On-site'!J55)</f>
        <v>0</v>
      </c>
      <c r="F30" s="25">
        <f>SUM('Per Credit Model On-site'!L48+'Per Credit Model On-site'!L49+'Per Credit Model On-site'!L50+'Per Credit Model On-site'!L51+'Per Credit Model On-site'!L55)</f>
        <v>0</v>
      </c>
      <c r="G30" s="25">
        <f>SUM('Per Credit Model On-site'!N48+'Per Credit Model On-site'!N49+'Per Credit Model On-site'!N50+'Per Credit Model On-site'!N51+'Per Credit Model On-site'!N55)</f>
        <v>0</v>
      </c>
    </row>
    <row r="31" spans="1:7" x14ac:dyDescent="0.25">
      <c r="A31" s="35"/>
      <c r="B31" s="26" t="s">
        <v>175</v>
      </c>
      <c r="C31" s="34"/>
      <c r="D31" s="33"/>
      <c r="E31" s="33"/>
      <c r="F31" s="33"/>
      <c r="G31" s="33"/>
    </row>
    <row r="32" spans="1:7" x14ac:dyDescent="0.25">
      <c r="A32" s="31"/>
      <c r="B32" s="32" t="s">
        <v>176</v>
      </c>
      <c r="C32" s="96"/>
      <c r="D32" s="97"/>
      <c r="E32" s="97"/>
      <c r="F32" s="97"/>
      <c r="G32" s="97"/>
    </row>
    <row r="33" spans="1:7" x14ac:dyDescent="0.25">
      <c r="A33" s="31"/>
      <c r="B33" s="32" t="s">
        <v>177</v>
      </c>
      <c r="C33" s="96"/>
      <c r="D33" s="97"/>
      <c r="E33" s="97"/>
      <c r="F33" s="97"/>
      <c r="G33" s="97"/>
    </row>
    <row r="34" spans="1:7" x14ac:dyDescent="0.25">
      <c r="A34" s="31"/>
      <c r="B34" s="32" t="s">
        <v>178</v>
      </c>
      <c r="C34" s="96"/>
      <c r="D34" s="97"/>
      <c r="E34" s="97"/>
      <c r="F34" s="97"/>
      <c r="G34" s="97"/>
    </row>
    <row r="35" spans="1:7" x14ac:dyDescent="0.25">
      <c r="A35" s="31"/>
      <c r="B35" s="26" t="s">
        <v>132</v>
      </c>
      <c r="C35" s="25">
        <f>SUM(C29:C34)</f>
        <v>0</v>
      </c>
      <c r="D35" s="25">
        <f t="shared" ref="D35:G35" si="0">SUM(D29:D34)</f>
        <v>0</v>
      </c>
      <c r="E35" s="25">
        <f t="shared" si="0"/>
        <v>0</v>
      </c>
      <c r="F35" s="25">
        <f t="shared" si="0"/>
        <v>0</v>
      </c>
      <c r="G35" s="25">
        <f t="shared" si="0"/>
        <v>0</v>
      </c>
    </row>
    <row r="36" spans="1:7" s="8" customFormat="1" ht="12.75" x14ac:dyDescent="0.2">
      <c r="A36" s="30"/>
      <c r="B36" s="29"/>
      <c r="C36" s="29"/>
      <c r="D36" s="28"/>
      <c r="E36" s="28"/>
      <c r="F36" s="28"/>
      <c r="G36" s="28"/>
    </row>
    <row r="37" spans="1:7" x14ac:dyDescent="0.25">
      <c r="A37" s="27" t="s">
        <v>179</v>
      </c>
      <c r="B37" s="26" t="s">
        <v>180</v>
      </c>
      <c r="C37" s="25">
        <f>SUM(C26-C35)</f>
        <v>0</v>
      </c>
      <c r="D37" s="25">
        <f>SUM(D26-D35)</f>
        <v>0</v>
      </c>
      <c r="E37" s="25">
        <f>SUM(E26-E35)</f>
        <v>0</v>
      </c>
      <c r="F37" s="25">
        <f>SUM(F26-F35)</f>
        <v>0</v>
      </c>
      <c r="G37" s="25">
        <f>SUM(G26-G35)</f>
        <v>0</v>
      </c>
    </row>
    <row r="38" spans="1:7" s="8" customFormat="1" ht="14.65" customHeight="1" x14ac:dyDescent="0.2">
      <c r="A38" s="23"/>
      <c r="B38" s="22"/>
      <c r="C38" s="21"/>
      <c r="D38" s="21"/>
      <c r="E38" s="21"/>
      <c r="F38" s="21"/>
      <c r="G38" s="20"/>
    </row>
    <row r="39" spans="1:7" x14ac:dyDescent="0.25">
      <c r="A39" s="445" t="s">
        <v>181</v>
      </c>
      <c r="B39" s="446"/>
      <c r="C39" s="446"/>
      <c r="D39" s="446"/>
      <c r="E39" s="446"/>
      <c r="F39" s="446"/>
      <c r="G39" s="447"/>
    </row>
    <row r="40" spans="1:7" x14ac:dyDescent="0.25">
      <c r="A40" s="454" t="s">
        <v>182</v>
      </c>
      <c r="B40" s="454"/>
      <c r="C40" s="454"/>
      <c r="D40" s="454"/>
      <c r="E40" s="454"/>
      <c r="F40" s="454"/>
      <c r="G40" s="455"/>
    </row>
    <row r="41" spans="1:7" x14ac:dyDescent="0.25">
      <c r="A41" s="456"/>
      <c r="B41" s="456"/>
      <c r="C41" s="456"/>
      <c r="D41" s="456"/>
      <c r="E41" s="456"/>
      <c r="F41" s="456"/>
      <c r="G41" s="457"/>
    </row>
    <row r="42" spans="1:7" x14ac:dyDescent="0.25">
      <c r="A42" s="456"/>
      <c r="B42" s="456"/>
      <c r="C42" s="456"/>
      <c r="D42" s="456"/>
      <c r="E42" s="456"/>
      <c r="F42" s="456"/>
      <c r="G42" s="457"/>
    </row>
    <row r="43" spans="1:7" x14ac:dyDescent="0.25">
      <c r="A43" s="456"/>
      <c r="B43" s="456"/>
      <c r="C43" s="456"/>
      <c r="D43" s="456"/>
      <c r="E43" s="456"/>
      <c r="F43" s="456"/>
      <c r="G43" s="457"/>
    </row>
    <row r="44" spans="1:7" x14ac:dyDescent="0.25">
      <c r="A44" s="456"/>
      <c r="B44" s="456"/>
      <c r="C44" s="456"/>
      <c r="D44" s="456"/>
      <c r="E44" s="456"/>
      <c r="F44" s="456"/>
      <c r="G44" s="457"/>
    </row>
    <row r="45" spans="1:7" x14ac:dyDescent="0.25">
      <c r="A45" s="458"/>
      <c r="B45" s="458"/>
      <c r="C45" s="458"/>
      <c r="D45" s="458"/>
      <c r="E45" s="458"/>
      <c r="F45" s="458"/>
      <c r="G45" s="459"/>
    </row>
    <row r="46" spans="1:7" x14ac:dyDescent="0.25">
      <c r="A46" s="19" t="s">
        <v>183</v>
      </c>
      <c r="B46" s="8"/>
      <c r="C46" s="8"/>
      <c r="D46" s="8"/>
      <c r="E46" s="8"/>
      <c r="G46" s="12"/>
    </row>
    <row r="47" spans="1:7" x14ac:dyDescent="0.25">
      <c r="A47" s="19" t="s">
        <v>184</v>
      </c>
      <c r="B47" s="8"/>
      <c r="C47" s="8"/>
      <c r="D47" s="8"/>
      <c r="E47" s="8"/>
      <c r="G47" s="12"/>
    </row>
    <row r="48" spans="1:7" x14ac:dyDescent="0.25">
      <c r="A48" s="19" t="s">
        <v>185</v>
      </c>
      <c r="B48" s="8"/>
      <c r="C48" s="8"/>
      <c r="D48" s="8"/>
      <c r="E48" s="8"/>
      <c r="G48" s="12"/>
    </row>
    <row r="49" spans="1:7" x14ac:dyDescent="0.25">
      <c r="A49" s="18" t="s">
        <v>186</v>
      </c>
      <c r="B49" s="17"/>
      <c r="C49" s="8"/>
      <c r="D49" s="17"/>
      <c r="E49" s="17"/>
      <c r="F49" s="16"/>
      <c r="G49" s="15"/>
    </row>
    <row r="50" spans="1:7" x14ac:dyDescent="0.25">
      <c r="A50" s="13" t="s">
        <v>187</v>
      </c>
      <c r="C50" s="14"/>
      <c r="D50" s="13" t="s">
        <v>188</v>
      </c>
      <c r="E50" s="99"/>
      <c r="F50" s="99"/>
      <c r="G50" s="100"/>
    </row>
    <row r="51" spans="1:7" s="9" customFormat="1" ht="26.25" x14ac:dyDescent="0.4">
      <c r="A51" s="11"/>
      <c r="B51" s="10"/>
      <c r="C51" s="10"/>
      <c r="D51" s="103"/>
      <c r="E51" s="101"/>
      <c r="F51" s="101"/>
      <c r="G51" s="102"/>
    </row>
    <row r="52" spans="1:7" s="8" customFormat="1" ht="12.75" x14ac:dyDescent="0.2"/>
  </sheetData>
  <sheetProtection algorithmName="SHA-512" hashValue="Q/cuSMVNKP3mecJCuY11sfl13u9ZI3k3h5xZ1FV2phSwt8kPQ0V/O5Zf6r9w4BygoYfUIoqM7eUPs/f43hKVXw==" saltValue="LqhQQS1UUbH5UX1LHybDUQ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  <pageSetUpPr fitToPage="1"/>
  </sheetPr>
  <dimension ref="A1:N181"/>
  <sheetViews>
    <sheetView topLeftCell="A16" zoomScale="90" zoomScaleNormal="90" workbookViewId="0">
      <selection activeCell="D34" sqref="D34"/>
    </sheetView>
  </sheetViews>
  <sheetFormatPr defaultColWidth="8.7109375" defaultRowHeight="15" outlineLevelRow="1" x14ac:dyDescent="0.25"/>
  <cols>
    <col min="1" max="1" width="27.140625" customWidth="1"/>
    <col min="2" max="2" width="24.28515625" customWidth="1"/>
    <col min="3" max="3" width="4.7109375" customWidth="1"/>
    <col min="4" max="4" width="16.28515625" customWidth="1"/>
    <col min="5" max="5" width="5.7109375" customWidth="1"/>
    <col min="6" max="6" width="13.7109375" customWidth="1"/>
    <col min="7" max="7" width="5.7109375" customWidth="1"/>
    <col min="8" max="8" width="14" customWidth="1"/>
    <col min="9" max="9" width="6" customWidth="1"/>
    <col min="10" max="10" width="13.7109375" customWidth="1"/>
    <col min="11" max="11" width="5.7109375" customWidth="1"/>
    <col min="12" max="12" width="13.7109375" customWidth="1"/>
    <col min="13" max="13" width="5.7109375" customWidth="1"/>
    <col min="14" max="14" width="13.7109375" customWidth="1"/>
  </cols>
  <sheetData>
    <row r="1" spans="1:14" ht="33.75" x14ac:dyDescent="0.5">
      <c r="A1" s="425" t="s">
        <v>196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8.75" x14ac:dyDescent="0.3">
      <c r="A2" s="281" t="s">
        <v>214</v>
      </c>
      <c r="B2" s="480"/>
      <c r="C2" s="480"/>
      <c r="D2" s="480"/>
      <c r="E2" s="480"/>
      <c r="F2" s="89"/>
      <c r="G2" s="89"/>
      <c r="I2" s="281"/>
      <c r="J2" s="434" t="s">
        <v>50</v>
      </c>
      <c r="K2" s="435"/>
      <c r="L2" s="435"/>
      <c r="M2" s="435"/>
      <c r="N2" s="285"/>
    </row>
    <row r="3" spans="1:14" ht="18.75" x14ac:dyDescent="0.3">
      <c r="B3" s="89"/>
      <c r="C3" s="89"/>
      <c r="D3" s="89"/>
      <c r="E3" s="89"/>
      <c r="F3" s="89"/>
      <c r="G3" s="89"/>
      <c r="I3" s="281"/>
      <c r="J3" s="434" t="s">
        <v>51</v>
      </c>
      <c r="K3" s="435"/>
      <c r="L3" s="435"/>
      <c r="M3" s="435"/>
      <c r="N3" s="285"/>
    </row>
    <row r="4" spans="1:14" ht="18.75" x14ac:dyDescent="0.3">
      <c r="A4" s="88" t="s">
        <v>52</v>
      </c>
      <c r="B4" s="88"/>
      <c r="C4" s="73"/>
      <c r="D4" s="73"/>
      <c r="E4" s="73"/>
      <c r="N4" s="142" t="s">
        <v>53</v>
      </c>
    </row>
    <row r="5" spans="1:14" ht="15.75" thickBot="1" x14ac:dyDescent="0.3">
      <c r="A5" s="192"/>
      <c r="B5" s="192"/>
    </row>
    <row r="6" spans="1:14" ht="29.25" thickBot="1" x14ac:dyDescent="0.5">
      <c r="A6" s="361" t="s">
        <v>54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3"/>
    </row>
    <row r="7" spans="1:14" ht="15.75" thickBot="1" x14ac:dyDescent="0.3">
      <c r="A7" s="193" t="s">
        <v>55</v>
      </c>
      <c r="B7" s="195"/>
      <c r="C7" s="171"/>
      <c r="D7" s="321">
        <v>0</v>
      </c>
      <c r="E7" s="146"/>
      <c r="F7" s="146"/>
      <c r="G7" s="438" t="s">
        <v>56</v>
      </c>
      <c r="H7" s="439"/>
      <c r="I7" s="439"/>
      <c r="J7" s="440"/>
      <c r="K7" s="436"/>
      <c r="L7" s="437"/>
      <c r="M7" s="146"/>
      <c r="N7" s="147"/>
    </row>
    <row r="8" spans="1:14" ht="15.75" thickBot="1" x14ac:dyDescent="0.3">
      <c r="A8" s="144"/>
      <c r="B8" s="145"/>
      <c r="D8" s="145"/>
    </row>
    <row r="9" spans="1:14" ht="29.25" thickBot="1" x14ac:dyDescent="0.5">
      <c r="A9" s="477" t="s">
        <v>57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9"/>
    </row>
    <row r="10" spans="1:14" ht="15.75" thickBot="1" x14ac:dyDescent="0.3">
      <c r="A10" s="154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t="19.5" thickBot="1" x14ac:dyDescent="0.35">
      <c r="A11" s="364" t="s">
        <v>58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</row>
    <row r="12" spans="1:14" x14ac:dyDescent="0.25">
      <c r="A12" s="117"/>
      <c r="D12" s="77" t="s">
        <v>54</v>
      </c>
      <c r="E12" s="89"/>
      <c r="F12" s="77" t="s">
        <v>59</v>
      </c>
      <c r="G12" s="89"/>
      <c r="H12" s="77" t="s">
        <v>60</v>
      </c>
      <c r="I12" s="89"/>
      <c r="J12" s="77" t="s">
        <v>61</v>
      </c>
      <c r="K12" s="89"/>
      <c r="L12" s="77" t="s">
        <v>62</v>
      </c>
      <c r="M12" s="89"/>
      <c r="N12" s="106" t="s">
        <v>63</v>
      </c>
    </row>
    <row r="13" spans="1:14" x14ac:dyDescent="0.25">
      <c r="A13" s="117"/>
      <c r="D13" s="71" t="s">
        <v>64</v>
      </c>
      <c r="E13" s="89"/>
      <c r="F13" s="71" t="s">
        <v>64</v>
      </c>
      <c r="G13" s="89"/>
      <c r="H13" s="71" t="s">
        <v>64</v>
      </c>
      <c r="I13" s="89"/>
      <c r="J13" s="71" t="s">
        <v>64</v>
      </c>
      <c r="K13" s="89"/>
      <c r="L13" s="71" t="s">
        <v>64</v>
      </c>
      <c r="M13" s="89"/>
      <c r="N13" s="137" t="s">
        <v>64</v>
      </c>
    </row>
    <row r="14" spans="1:14" x14ac:dyDescent="0.25">
      <c r="A14" s="117"/>
      <c r="B14" s="45" t="s">
        <v>65</v>
      </c>
      <c r="C14" s="45"/>
      <c r="D14" s="48"/>
      <c r="E14" s="1"/>
      <c r="F14" s="86"/>
      <c r="G14" s="1"/>
      <c r="H14" s="86"/>
      <c r="I14" s="1"/>
      <c r="J14" s="86"/>
      <c r="K14" s="1"/>
      <c r="L14" s="86"/>
      <c r="M14" s="1"/>
      <c r="N14" s="112"/>
    </row>
    <row r="15" spans="1:14" x14ac:dyDescent="0.25">
      <c r="A15" s="117"/>
      <c r="B15" s="45" t="s">
        <v>66</v>
      </c>
      <c r="C15" s="45"/>
      <c r="D15" s="48"/>
      <c r="E15" s="1"/>
      <c r="F15" s="78"/>
      <c r="G15" s="1"/>
      <c r="H15" s="78"/>
      <c r="I15" s="1"/>
      <c r="J15" s="78"/>
      <c r="K15" s="1"/>
      <c r="L15" s="78"/>
      <c r="M15" s="1"/>
      <c r="N15" s="113"/>
    </row>
    <row r="16" spans="1:14" x14ac:dyDescent="0.25">
      <c r="A16" s="117"/>
      <c r="B16" s="45" t="s">
        <v>67</v>
      </c>
      <c r="C16" s="45"/>
      <c r="D16" s="48"/>
      <c r="E16" s="1"/>
      <c r="F16" s="78"/>
      <c r="G16" s="1"/>
      <c r="H16" s="78"/>
      <c r="I16" s="1"/>
      <c r="J16" s="78"/>
      <c r="K16" s="1"/>
      <c r="L16" s="78"/>
      <c r="M16" s="1"/>
      <c r="N16" s="113"/>
    </row>
    <row r="17" spans="1:14" ht="3" customHeight="1" x14ac:dyDescent="0.25">
      <c r="A17" s="117"/>
      <c r="B17" s="45"/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16"/>
    </row>
    <row r="18" spans="1:14" x14ac:dyDescent="0.25">
      <c r="A18" s="117"/>
      <c r="B18" s="45" t="s">
        <v>68</v>
      </c>
      <c r="C18" s="45"/>
      <c r="D18" s="48"/>
      <c r="E18" s="1"/>
      <c r="F18" s="63">
        <f>SUM(F14:F16)</f>
        <v>0</v>
      </c>
      <c r="G18" s="1"/>
      <c r="H18" s="63">
        <f>SUM(H14:H16)</f>
        <v>0</v>
      </c>
      <c r="I18" s="1"/>
      <c r="J18" s="63">
        <f>SUM(J14:J16)</f>
        <v>0</v>
      </c>
      <c r="K18" s="1"/>
      <c r="L18" s="63">
        <f>SUM(L14:L16)</f>
        <v>0</v>
      </c>
      <c r="M18" s="1"/>
      <c r="N18" s="138">
        <f>SUM(N14:N16)</f>
        <v>0</v>
      </c>
    </row>
    <row r="19" spans="1:14" ht="3" customHeight="1" x14ac:dyDescent="0.25">
      <c r="A19" s="117"/>
      <c r="B19" s="45"/>
      <c r="C19" s="45"/>
      <c r="D19" s="1"/>
      <c r="E19" s="1"/>
      <c r="F19" s="1"/>
      <c r="G19" s="1"/>
      <c r="H19" s="1"/>
      <c r="I19" s="1"/>
      <c r="J19" s="1"/>
      <c r="K19" s="1"/>
      <c r="L19" s="1"/>
      <c r="M19" s="1"/>
      <c r="N19" s="116"/>
    </row>
    <row r="20" spans="1:14" x14ac:dyDescent="0.25">
      <c r="A20" s="117"/>
      <c r="B20" s="45" t="s">
        <v>191</v>
      </c>
      <c r="C20" s="45"/>
      <c r="D20" s="48"/>
      <c r="E20" s="1"/>
      <c r="F20" s="78"/>
      <c r="G20" s="1"/>
      <c r="H20" s="78"/>
      <c r="I20" s="1"/>
      <c r="J20" s="78"/>
      <c r="K20" s="1"/>
      <c r="L20" s="78"/>
      <c r="M20" s="1"/>
      <c r="N20" s="113"/>
    </row>
    <row r="21" spans="1:14" ht="15.75" thickBot="1" x14ac:dyDescent="0.3">
      <c r="A21" s="467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9"/>
    </row>
    <row r="22" spans="1:14" ht="15.75" thickBot="1" x14ac:dyDescent="0.3">
      <c r="A22" s="193" t="s">
        <v>76</v>
      </c>
      <c r="B22" s="195"/>
      <c r="C22" s="271"/>
      <c r="D22" s="48"/>
      <c r="E22" s="1"/>
      <c r="F22" s="322">
        <v>0</v>
      </c>
      <c r="G22" s="1"/>
      <c r="H22" s="322">
        <v>0</v>
      </c>
      <c r="I22" s="1"/>
      <c r="J22" s="322">
        <v>0</v>
      </c>
      <c r="K22" s="1"/>
      <c r="L22" s="322">
        <v>0</v>
      </c>
      <c r="M22" s="1"/>
      <c r="N22" s="324">
        <v>0</v>
      </c>
    </row>
    <row r="23" spans="1:14" ht="3" customHeight="1" thickBot="1" x14ac:dyDescent="0.3">
      <c r="A23" s="117"/>
      <c r="B23" s="45"/>
      <c r="C23" s="45"/>
      <c r="D23" s="1"/>
      <c r="E23" s="1"/>
      <c r="F23" s="1"/>
      <c r="G23" s="1"/>
      <c r="H23" s="1"/>
      <c r="I23" s="1"/>
      <c r="J23" s="1"/>
      <c r="K23" s="1"/>
      <c r="L23" s="1"/>
      <c r="M23" s="1"/>
      <c r="N23" s="116"/>
    </row>
    <row r="24" spans="1:14" ht="15.75" thickBot="1" x14ac:dyDescent="0.3">
      <c r="A24" s="481" t="s">
        <v>192</v>
      </c>
      <c r="B24" s="482"/>
      <c r="C24" s="183"/>
      <c r="D24" s="182"/>
      <c r="E24" s="122"/>
      <c r="F24" s="323">
        <v>0</v>
      </c>
      <c r="G24" s="122"/>
      <c r="H24" s="323">
        <v>0</v>
      </c>
      <c r="I24" s="122"/>
      <c r="J24" s="323">
        <v>0</v>
      </c>
      <c r="K24" s="122"/>
      <c r="L24" s="323">
        <v>0</v>
      </c>
      <c r="M24" s="122"/>
      <c r="N24" s="325">
        <v>0</v>
      </c>
    </row>
    <row r="25" spans="1:14" ht="4.5" customHeight="1" thickBot="1" x14ac:dyDescent="0.3">
      <c r="A25" s="158"/>
      <c r="B25" s="159"/>
      <c r="C25" s="159"/>
      <c r="D25" s="160"/>
      <c r="E25" s="161"/>
      <c r="F25" s="160"/>
      <c r="G25" s="161"/>
      <c r="H25" s="160"/>
      <c r="I25" s="161"/>
      <c r="J25" s="160"/>
      <c r="K25" s="161"/>
      <c r="L25" s="160"/>
      <c r="M25" s="161"/>
      <c r="N25" s="162"/>
    </row>
    <row r="26" spans="1:14" ht="19.5" thickBot="1" x14ac:dyDescent="0.35">
      <c r="A26" s="364" t="s">
        <v>77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6"/>
    </row>
    <row r="27" spans="1:14" x14ac:dyDescent="0.25">
      <c r="A27" s="117"/>
      <c r="D27" s="77" t="str">
        <f>D12</f>
        <v>Initial Investment</v>
      </c>
      <c r="E27" s="89"/>
      <c r="F27" s="77" t="str">
        <f>F12</f>
        <v>Year 1</v>
      </c>
      <c r="G27" s="89"/>
      <c r="H27" s="77" t="str">
        <f>H12</f>
        <v>Year 2</v>
      </c>
      <c r="I27" s="89"/>
      <c r="J27" s="77" t="str">
        <f>J12</f>
        <v>Year 3</v>
      </c>
      <c r="K27" s="89"/>
      <c r="L27" s="77" t="str">
        <f>L12</f>
        <v>Year 4</v>
      </c>
      <c r="M27" s="89"/>
      <c r="N27" s="106" t="str">
        <f>N12</f>
        <v>Year 5</v>
      </c>
    </row>
    <row r="28" spans="1:14" x14ac:dyDescent="0.25">
      <c r="A28" s="117"/>
      <c r="B28" s="89"/>
      <c r="C28" s="89"/>
      <c r="D28" s="77" t="str">
        <f>D13</f>
        <v>FY 20_ _</v>
      </c>
      <c r="E28" s="89"/>
      <c r="F28" s="77" t="str">
        <f>F13</f>
        <v>FY 20_ _</v>
      </c>
      <c r="G28" s="89"/>
      <c r="H28" s="77" t="str">
        <f>H13</f>
        <v>FY 20_ _</v>
      </c>
      <c r="I28" s="89"/>
      <c r="J28" s="77" t="str">
        <f>J13</f>
        <v>FY 20_ _</v>
      </c>
      <c r="K28" s="89"/>
      <c r="L28" s="77" t="str">
        <f>L13</f>
        <v>FY 20_ _</v>
      </c>
      <c r="M28" s="89"/>
      <c r="N28" s="141" t="str">
        <f>N13</f>
        <v>FY 20_ _</v>
      </c>
    </row>
    <row r="29" spans="1:14" x14ac:dyDescent="0.25">
      <c r="A29" s="473" t="s">
        <v>193</v>
      </c>
      <c r="B29" s="474"/>
      <c r="C29" s="172"/>
      <c r="D29" s="48"/>
      <c r="E29" s="1"/>
      <c r="F29" s="82">
        <f>SUM((F14+F15+F16)*F22*F24)</f>
        <v>0</v>
      </c>
      <c r="G29" s="1"/>
      <c r="H29" s="82">
        <f>SUM((H14+H15+H16)*H22*H24)</f>
        <v>0</v>
      </c>
      <c r="I29" s="1"/>
      <c r="J29" s="82">
        <f>SUM((J14+J15+J16)*J22*J24)</f>
        <v>0</v>
      </c>
      <c r="K29" s="1"/>
      <c r="L29" s="82">
        <f>SUM((L14+L15+L16)*L22*L24)</f>
        <v>0</v>
      </c>
      <c r="M29" s="1"/>
      <c r="N29" s="148">
        <f>SUM((N14+N15+N16)*N22*N24)</f>
        <v>0</v>
      </c>
    </row>
    <row r="30" spans="1:14" x14ac:dyDescent="0.25">
      <c r="A30" s="473" t="s">
        <v>69</v>
      </c>
      <c r="B30" s="474"/>
      <c r="D30" s="48"/>
      <c r="E30" s="1"/>
      <c r="F30" s="82">
        <f>SUM(F20*F22)</f>
        <v>0</v>
      </c>
      <c r="G30" s="1"/>
      <c r="H30" s="82">
        <f>SUM(H20*H22)</f>
        <v>0</v>
      </c>
      <c r="I30" s="1"/>
      <c r="J30" s="82">
        <f>SUM(J20*J22)</f>
        <v>0</v>
      </c>
      <c r="K30" s="1"/>
      <c r="L30" s="82">
        <f>SUM(L20*L22)</f>
        <v>0</v>
      </c>
      <c r="M30" s="1"/>
      <c r="N30" s="149">
        <f>SUM(N20*N22)</f>
        <v>0</v>
      </c>
    </row>
    <row r="31" spans="1:14" ht="3" customHeight="1" x14ac:dyDescent="0.25">
      <c r="A31" s="473"/>
      <c r="B31" s="474"/>
      <c r="C31" s="50"/>
      <c r="D31" s="1"/>
      <c r="E31" s="1"/>
      <c r="F31" s="1"/>
      <c r="G31" s="1"/>
      <c r="H31" s="1"/>
      <c r="I31" s="1"/>
      <c r="J31" s="1"/>
      <c r="K31" s="1"/>
      <c r="L31" s="1"/>
      <c r="M31" s="1"/>
      <c r="N31" s="116"/>
    </row>
    <row r="32" spans="1:14" x14ac:dyDescent="0.25">
      <c r="A32" s="475" t="s">
        <v>194</v>
      </c>
      <c r="B32" s="476"/>
      <c r="C32" s="98"/>
      <c r="D32" s="48"/>
      <c r="E32" s="1"/>
      <c r="F32" s="64">
        <f>SUM(F29:F30)</f>
        <v>0</v>
      </c>
      <c r="G32" s="1"/>
      <c r="H32" s="64">
        <f>SUM(H29:H30)</f>
        <v>0</v>
      </c>
      <c r="I32" s="1"/>
      <c r="J32" s="64">
        <f>SUM(J29:J30)</f>
        <v>0</v>
      </c>
      <c r="K32" s="1"/>
      <c r="L32" s="64">
        <f>SUM(L29:L30)</f>
        <v>0</v>
      </c>
      <c r="M32" s="3"/>
      <c r="N32" s="150">
        <f>SUM(N29:N30)</f>
        <v>0</v>
      </c>
    </row>
    <row r="33" spans="1:14" ht="15.75" thickBot="1" x14ac:dyDescent="0.3">
      <c r="A33" s="313"/>
      <c r="B33" s="314"/>
      <c r="C33" s="98"/>
      <c r="E33" s="1"/>
      <c r="F33" s="98"/>
      <c r="G33" s="1"/>
      <c r="H33" s="98"/>
      <c r="I33" s="1"/>
      <c r="J33" s="98"/>
      <c r="K33" s="1"/>
      <c r="L33" s="98"/>
      <c r="M33" s="1"/>
      <c r="N33" s="318"/>
    </row>
    <row r="34" spans="1:14" ht="15.75" thickBot="1" x14ac:dyDescent="0.3">
      <c r="A34" s="193" t="s">
        <v>89</v>
      </c>
      <c r="B34" s="195"/>
      <c r="C34" s="336"/>
      <c r="D34" s="337"/>
      <c r="E34" s="338"/>
      <c r="F34" s="337"/>
      <c r="G34" s="338"/>
      <c r="H34" s="337"/>
      <c r="I34" s="338"/>
      <c r="J34" s="337"/>
      <c r="K34" s="338"/>
      <c r="L34" s="337"/>
      <c r="M34" s="338"/>
      <c r="N34" s="339"/>
    </row>
    <row r="35" spans="1:14" ht="6" customHeight="1" thickBot="1" x14ac:dyDescent="0.3">
      <c r="A35" s="117"/>
      <c r="B35" s="330"/>
      <c r="C35" s="330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116"/>
    </row>
    <row r="36" spans="1:14" ht="16.5" customHeight="1" thickTop="1" thickBot="1" x14ac:dyDescent="0.3">
      <c r="A36" s="193" t="s">
        <v>218</v>
      </c>
      <c r="B36" s="195"/>
      <c r="C36" s="173"/>
      <c r="D36" s="151">
        <f>D15</f>
        <v>0</v>
      </c>
      <c r="E36" s="152"/>
      <c r="F36" s="151">
        <f>F15</f>
        <v>0</v>
      </c>
      <c r="G36" s="152"/>
      <c r="H36" s="151">
        <f>H15</f>
        <v>0</v>
      </c>
      <c r="I36" s="152"/>
      <c r="J36" s="151">
        <f>J15</f>
        <v>0</v>
      </c>
      <c r="K36" s="152"/>
      <c r="L36" s="151">
        <f>L15</f>
        <v>0</v>
      </c>
      <c r="M36" s="152"/>
      <c r="N36" s="153">
        <f>N15</f>
        <v>0</v>
      </c>
    </row>
    <row r="37" spans="1:14" ht="6" customHeight="1" thickBot="1" x14ac:dyDescent="0.3">
      <c r="A37" s="117"/>
      <c r="B37" s="330"/>
      <c r="C37" s="330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116"/>
    </row>
    <row r="38" spans="1:14" ht="16.5" thickTop="1" thickBot="1" x14ac:dyDescent="0.3">
      <c r="A38" s="193" t="s">
        <v>90</v>
      </c>
      <c r="B38" s="195"/>
      <c r="C38" s="173"/>
      <c r="D38" s="151">
        <f>SUM(D32,D34)-D36</f>
        <v>0</v>
      </c>
      <c r="E38" s="152"/>
      <c r="F38" s="151">
        <f>SUM(F32,F34)-F16</f>
        <v>0</v>
      </c>
      <c r="G38" s="152"/>
      <c r="H38" s="151">
        <f>SUM(H32,H34)-H36</f>
        <v>0</v>
      </c>
      <c r="I38" s="152"/>
      <c r="J38" s="151">
        <f>SUM(J32,J34)-J36</f>
        <v>0</v>
      </c>
      <c r="K38" s="152"/>
      <c r="L38" s="151">
        <f>SUM(L32,L34)-L36</f>
        <v>0</v>
      </c>
      <c r="M38" s="152"/>
      <c r="N38" s="153">
        <f>SUM(N32,N34)-N36</f>
        <v>0</v>
      </c>
    </row>
    <row r="39" spans="1:14" ht="15.75" thickBot="1" x14ac:dyDescent="0.3">
      <c r="A39" s="105"/>
      <c r="B39" s="105"/>
      <c r="C39" s="105"/>
      <c r="D39" s="140"/>
      <c r="E39" s="1"/>
      <c r="F39" s="140"/>
      <c r="G39" s="1"/>
      <c r="H39" s="140"/>
      <c r="I39" s="1"/>
      <c r="J39" s="140"/>
      <c r="K39" s="1"/>
      <c r="L39" s="140"/>
      <c r="M39" s="1"/>
      <c r="N39" s="140"/>
    </row>
    <row r="40" spans="1:14" ht="27" thickBot="1" x14ac:dyDescent="0.45">
      <c r="A40" s="416" t="s">
        <v>91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8"/>
    </row>
    <row r="41" spans="1:14" ht="6.75" customHeight="1" thickBot="1" x14ac:dyDescent="0.3">
      <c r="A41" s="163"/>
      <c r="B41" s="164"/>
      <c r="C41" s="164"/>
      <c r="D41" s="165"/>
      <c r="E41" s="166"/>
      <c r="F41" s="165"/>
      <c r="G41" s="166"/>
      <c r="H41" s="165"/>
      <c r="I41" s="166"/>
      <c r="J41" s="165"/>
      <c r="K41" s="166"/>
      <c r="L41" s="165"/>
      <c r="M41" s="166"/>
      <c r="N41" s="167"/>
    </row>
    <row r="42" spans="1:14" ht="19.5" thickBot="1" x14ac:dyDescent="0.35">
      <c r="A42" s="419" t="s">
        <v>92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1"/>
    </row>
    <row r="43" spans="1:14" x14ac:dyDescent="0.25">
      <c r="A43" s="422"/>
      <c r="B43" s="423" t="s">
        <v>93</v>
      </c>
      <c r="C43" s="143"/>
      <c r="D43" s="77" t="str">
        <f>D12</f>
        <v>Initial Investment</v>
      </c>
      <c r="E43" s="89"/>
      <c r="F43" s="77" t="str">
        <f>F12</f>
        <v>Year 1</v>
      </c>
      <c r="G43" s="89"/>
      <c r="H43" s="77" t="str">
        <f>H12</f>
        <v>Year 2</v>
      </c>
      <c r="I43" s="89"/>
      <c r="J43" s="77" t="str">
        <f>J12</f>
        <v>Year 3</v>
      </c>
      <c r="K43" s="89"/>
      <c r="L43" s="77" t="str">
        <f>L12</f>
        <v>Year 4</v>
      </c>
      <c r="M43" s="89"/>
      <c r="N43" s="106" t="str">
        <f>N12</f>
        <v>Year 5</v>
      </c>
    </row>
    <row r="44" spans="1:14" x14ac:dyDescent="0.25">
      <c r="A44" s="422"/>
      <c r="B44" s="354"/>
      <c r="C44" s="143"/>
      <c r="D44" s="46" t="str">
        <f>D13</f>
        <v>FY 20_ _</v>
      </c>
      <c r="E44" s="89"/>
      <c r="F44" s="46" t="str">
        <f>F13</f>
        <v>FY 20_ _</v>
      </c>
      <c r="G44" s="89"/>
      <c r="H44" s="46" t="str">
        <f>H13</f>
        <v>FY 20_ _</v>
      </c>
      <c r="I44" s="89"/>
      <c r="J44" s="46" t="str">
        <f>J13</f>
        <v>FY 20_ _</v>
      </c>
      <c r="K44" s="89"/>
      <c r="L44" s="46" t="str">
        <f>L13</f>
        <v>FY 20_ _</v>
      </c>
      <c r="M44" s="89"/>
      <c r="N44" s="141" t="str">
        <f>N13</f>
        <v>FY 20_ _</v>
      </c>
    </row>
    <row r="45" spans="1:14" x14ac:dyDescent="0.25">
      <c r="A45" s="107" t="s">
        <v>92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08"/>
    </row>
    <row r="46" spans="1:14" x14ac:dyDescent="0.25">
      <c r="A46" s="289" t="s">
        <v>94</v>
      </c>
      <c r="B46" s="78"/>
      <c r="C46" s="234"/>
      <c r="D46" s="78"/>
      <c r="E46" s="1"/>
      <c r="F46" s="78"/>
      <c r="G46" s="1"/>
      <c r="H46" s="78"/>
      <c r="I46" s="1"/>
      <c r="J46" s="78"/>
      <c r="K46" s="1"/>
      <c r="L46" s="78"/>
      <c r="M46" s="1"/>
      <c r="N46" s="113"/>
    </row>
    <row r="47" spans="1:14" x14ac:dyDescent="0.25">
      <c r="A47" s="289" t="s">
        <v>95</v>
      </c>
      <c r="B47" s="78"/>
      <c r="C47" s="234"/>
      <c r="D47" s="78"/>
      <c r="E47" s="1"/>
      <c r="F47" s="78"/>
      <c r="G47" s="1"/>
      <c r="H47" s="78"/>
      <c r="I47" s="1"/>
      <c r="J47" s="78"/>
      <c r="K47" s="1"/>
      <c r="L47" s="78"/>
      <c r="M47" s="1"/>
      <c r="N47" s="113"/>
    </row>
    <row r="48" spans="1:14" x14ac:dyDescent="0.25">
      <c r="A48" s="290" t="s">
        <v>96</v>
      </c>
      <c r="B48" s="78"/>
      <c r="C48" s="234"/>
      <c r="D48" s="78"/>
      <c r="E48" s="1"/>
      <c r="F48" s="78"/>
      <c r="G48" s="1"/>
      <c r="H48" s="78"/>
      <c r="I48" s="1"/>
      <c r="J48" s="78"/>
      <c r="K48" s="1"/>
      <c r="L48" s="78"/>
      <c r="M48" s="1"/>
      <c r="N48" s="113"/>
    </row>
    <row r="49" spans="1:14" x14ac:dyDescent="0.25">
      <c r="A49" s="290" t="s">
        <v>97</v>
      </c>
      <c r="B49" s="78"/>
      <c r="C49" s="234"/>
      <c r="D49" s="78"/>
      <c r="E49" s="1"/>
      <c r="F49" s="78"/>
      <c r="G49" s="1"/>
      <c r="H49" s="78"/>
      <c r="I49" s="1"/>
      <c r="J49" s="78"/>
      <c r="K49" s="1"/>
      <c r="L49" s="78"/>
      <c r="M49" s="1"/>
      <c r="N49" s="113"/>
    </row>
    <row r="50" spans="1:14" x14ac:dyDescent="0.25">
      <c r="A50" s="290" t="s">
        <v>98</v>
      </c>
      <c r="B50" s="78"/>
      <c r="C50" s="234"/>
      <c r="D50" s="78"/>
      <c r="E50" s="1"/>
      <c r="F50" s="78"/>
      <c r="G50" s="1"/>
      <c r="H50" s="78"/>
      <c r="I50" s="1"/>
      <c r="J50" s="78"/>
      <c r="K50" s="1"/>
      <c r="L50" s="78"/>
      <c r="M50" s="1"/>
      <c r="N50" s="113"/>
    </row>
    <row r="51" spans="1:14" x14ac:dyDescent="0.25">
      <c r="A51" s="290" t="s">
        <v>99</v>
      </c>
      <c r="B51" s="78"/>
      <c r="C51" s="235"/>
      <c r="D51" s="84"/>
      <c r="E51" s="1"/>
      <c r="F51" s="84"/>
      <c r="G51" s="1"/>
      <c r="H51" s="84"/>
      <c r="I51" s="1"/>
      <c r="J51" s="84"/>
      <c r="K51" s="1"/>
      <c r="L51" s="84"/>
      <c r="M51" s="1"/>
      <c r="N51" s="114"/>
    </row>
    <row r="52" spans="1:14" x14ac:dyDescent="0.25">
      <c r="A52" s="408" t="s">
        <v>100</v>
      </c>
      <c r="B52" s="409"/>
      <c r="C52" s="236"/>
      <c r="D52" s="63">
        <f>SUM(D45:D51)</f>
        <v>0</v>
      </c>
      <c r="E52" s="140"/>
      <c r="F52" s="63">
        <f>SUM(F45:F51)</f>
        <v>0</v>
      </c>
      <c r="G52" s="140"/>
      <c r="H52" s="63">
        <f>SUM(H45:H51)</f>
        <v>0</v>
      </c>
      <c r="I52" s="140"/>
      <c r="J52" s="63">
        <f>SUM(J45:J51)</f>
        <v>0</v>
      </c>
      <c r="K52" s="140"/>
      <c r="L52" s="63">
        <f>SUM(L45:L51)</f>
        <v>0</v>
      </c>
      <c r="M52" s="1"/>
      <c r="N52" s="138">
        <f>SUM(N45:N51)</f>
        <v>0</v>
      </c>
    </row>
    <row r="53" spans="1:14" ht="15.75" thickBot="1" x14ac:dyDescent="0.3">
      <c r="A53" s="410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2"/>
    </row>
    <row r="54" spans="1:14" ht="15.75" thickBot="1" x14ac:dyDescent="0.3">
      <c r="A54" s="237" t="s">
        <v>101</v>
      </c>
      <c r="B54" s="239"/>
      <c r="C54" s="236"/>
      <c r="D54" s="63">
        <f>SUM((D46+D47)*(0.3869))</f>
        <v>0</v>
      </c>
      <c r="E54" s="140"/>
      <c r="F54" s="63">
        <f>SUM((F46+F47)*(0.3869))</f>
        <v>0</v>
      </c>
      <c r="G54" s="140"/>
      <c r="H54" s="63">
        <f>SUM((H46+H47)*(0.3869))</f>
        <v>0</v>
      </c>
      <c r="I54" s="140"/>
      <c r="J54" s="63">
        <f>SUM((J46+J47)*(0.3869))</f>
        <v>0</v>
      </c>
      <c r="K54" s="140"/>
      <c r="L54" s="63">
        <f>SUM((L46+L47)*(0.3869))</f>
        <v>0</v>
      </c>
      <c r="M54" s="1"/>
      <c r="N54" s="138">
        <f>SUM((N46+N47)*(0.3869))</f>
        <v>0</v>
      </c>
    </row>
    <row r="55" spans="1:14" ht="15.75" thickBot="1" x14ac:dyDescent="0.3">
      <c r="A55" s="237" t="s">
        <v>102</v>
      </c>
      <c r="B55" s="239"/>
      <c r="C55" s="240"/>
      <c r="D55" s="210">
        <f>SUM((D48*0.324)+(D49*0.3869)+(D50*0.2469)+(D51*0.0191))</f>
        <v>0</v>
      </c>
      <c r="E55" s="241"/>
      <c r="F55" s="210">
        <f>SUM((F48*0.324)+(F49*0.3869)+(F50*0.2469)+(F51*0.0191))</f>
        <v>0</v>
      </c>
      <c r="G55" s="241"/>
      <c r="H55" s="210">
        <f>SUM((H48*0.324)+(H49*0.3869)+(H50*0.2469)+(H51*0.0191))</f>
        <v>0</v>
      </c>
      <c r="I55" s="241"/>
      <c r="J55" s="210">
        <f>SUM((J48*0.324)+(J49*0.3869)+(J50*0.2469)+(J51*0.0191))</f>
        <v>0</v>
      </c>
      <c r="K55" s="241"/>
      <c r="L55" s="210">
        <f>SUM((L48*0.324)+(L49*0.3869)+(L50*0.2469)+(L51*0.0191))</f>
        <v>0</v>
      </c>
      <c r="M55" s="122"/>
      <c r="N55" s="211">
        <f>SUM((N48*0.324)+(N49*0.3869)+(N50*0.2469)+(N51*0.0191))</f>
        <v>0</v>
      </c>
    </row>
    <row r="56" spans="1:14" ht="6.75" customHeight="1" thickBot="1" x14ac:dyDescent="0.3">
      <c r="A56" s="413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5"/>
    </row>
    <row r="57" spans="1:14" ht="19.5" thickBot="1" x14ac:dyDescent="0.35">
      <c r="A57" s="370" t="s">
        <v>103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2"/>
    </row>
    <row r="58" spans="1:14" x14ac:dyDescent="0.25">
      <c r="A58" s="292" t="s">
        <v>104</v>
      </c>
      <c r="B58" s="242"/>
      <c r="C58" s="242"/>
      <c r="D58" s="119" t="str">
        <f>D43</f>
        <v>Initial Investment</v>
      </c>
      <c r="E58" s="243"/>
      <c r="F58" s="119" t="str">
        <f t="shared" ref="F58:N59" si="0">F43</f>
        <v>Year 1</v>
      </c>
      <c r="G58" s="243"/>
      <c r="H58" s="119" t="str">
        <f t="shared" si="0"/>
        <v>Year 2</v>
      </c>
      <c r="I58" s="243"/>
      <c r="J58" s="119" t="str">
        <f t="shared" si="0"/>
        <v>Year 3</v>
      </c>
      <c r="K58" s="243"/>
      <c r="L58" s="119" t="str">
        <f t="shared" si="0"/>
        <v>Year 4</v>
      </c>
      <c r="M58" s="243"/>
      <c r="N58" s="120" t="str">
        <f t="shared" si="0"/>
        <v>Year 5</v>
      </c>
    </row>
    <row r="59" spans="1:14" x14ac:dyDescent="0.25">
      <c r="A59" s="291" t="s">
        <v>105</v>
      </c>
      <c r="B59" s="98" t="s">
        <v>106</v>
      </c>
      <c r="C59" s="98"/>
      <c r="D59" s="46" t="str">
        <f>D44</f>
        <v>FY 20_ _</v>
      </c>
      <c r="E59" s="244"/>
      <c r="F59" s="46" t="str">
        <f t="shared" si="0"/>
        <v>FY 20_ _</v>
      </c>
      <c r="G59" s="244"/>
      <c r="H59" s="46" t="str">
        <f t="shared" si="0"/>
        <v>FY 20_ _</v>
      </c>
      <c r="I59" s="244"/>
      <c r="J59" s="46" t="str">
        <f t="shared" si="0"/>
        <v>FY 20_ _</v>
      </c>
      <c r="K59" s="244"/>
      <c r="L59" s="46" t="str">
        <f t="shared" si="0"/>
        <v>FY 20_ _</v>
      </c>
      <c r="M59" s="244"/>
      <c r="N59" s="141" t="str">
        <f t="shared" si="0"/>
        <v>FY 20_ _</v>
      </c>
    </row>
    <row r="60" spans="1:14" outlineLevel="1" x14ac:dyDescent="0.25">
      <c r="A60" s="293"/>
      <c r="B60" s="78"/>
      <c r="C60" s="245"/>
      <c r="D60" s="86"/>
      <c r="E60" s="1"/>
      <c r="F60" s="86"/>
      <c r="G60" s="1"/>
      <c r="H60" s="86"/>
      <c r="I60" s="1"/>
      <c r="J60" s="86"/>
      <c r="K60" s="1"/>
      <c r="L60" s="86"/>
      <c r="M60" s="1"/>
      <c r="N60" s="112"/>
    </row>
    <row r="61" spans="1:14" outlineLevel="1" x14ac:dyDescent="0.25">
      <c r="A61" s="293"/>
      <c r="B61" s="78"/>
      <c r="C61" s="234"/>
      <c r="D61" s="78"/>
      <c r="E61" s="1"/>
      <c r="F61" s="78"/>
      <c r="G61" s="1"/>
      <c r="H61" s="78"/>
      <c r="I61" s="1"/>
      <c r="J61" s="78"/>
      <c r="K61" s="1"/>
      <c r="L61" s="78"/>
      <c r="M61" s="1"/>
      <c r="N61" s="113"/>
    </row>
    <row r="62" spans="1:14" outlineLevel="1" x14ac:dyDescent="0.25">
      <c r="A62" s="293"/>
      <c r="B62" s="78"/>
      <c r="C62" s="234"/>
      <c r="D62" s="78"/>
      <c r="E62" s="1"/>
      <c r="F62" s="78"/>
      <c r="G62" s="1"/>
      <c r="H62" s="78"/>
      <c r="I62" s="1"/>
      <c r="J62" s="78"/>
      <c r="K62" s="1"/>
      <c r="L62" s="78"/>
      <c r="M62" s="1"/>
      <c r="N62" s="113"/>
    </row>
    <row r="63" spans="1:14" outlineLevel="1" x14ac:dyDescent="0.25">
      <c r="A63" s="293"/>
      <c r="B63" s="78"/>
      <c r="C63" s="234"/>
      <c r="D63" s="78"/>
      <c r="E63" s="1"/>
      <c r="F63" s="78"/>
      <c r="G63" s="1"/>
      <c r="H63" s="78"/>
      <c r="I63" s="1"/>
      <c r="J63" s="78"/>
      <c r="K63" s="1"/>
      <c r="L63" s="78"/>
      <c r="M63" s="1"/>
      <c r="N63" s="113"/>
    </row>
    <row r="64" spans="1:14" outlineLevel="1" x14ac:dyDescent="0.25">
      <c r="A64" s="293"/>
      <c r="B64" s="78"/>
      <c r="C64" s="234"/>
      <c r="D64" s="78"/>
      <c r="E64" s="1"/>
      <c r="F64" s="78"/>
      <c r="G64" s="1"/>
      <c r="H64" s="78"/>
      <c r="I64" s="1"/>
      <c r="J64" s="78"/>
      <c r="K64" s="1"/>
      <c r="L64" s="78"/>
      <c r="M64" s="1"/>
      <c r="N64" s="113"/>
    </row>
    <row r="65" spans="1:14" ht="15.75" outlineLevel="1" thickBot="1" x14ac:dyDescent="0.3">
      <c r="A65" s="293"/>
      <c r="B65" s="78"/>
      <c r="C65" s="235"/>
      <c r="D65" s="84"/>
      <c r="E65" s="1"/>
      <c r="F65" s="84"/>
      <c r="G65" s="1"/>
      <c r="H65" s="84"/>
      <c r="I65" s="1"/>
      <c r="J65" s="84"/>
      <c r="K65" s="1"/>
      <c r="L65" s="84"/>
      <c r="M65" s="1"/>
      <c r="N65" s="114"/>
    </row>
    <row r="66" spans="1:14" ht="15.75" thickBot="1" x14ac:dyDescent="0.3">
      <c r="A66" s="237" t="s">
        <v>107</v>
      </c>
      <c r="B66" s="239"/>
      <c r="C66" s="122"/>
      <c r="D66" s="121">
        <f>SUM(D60:D65)</f>
        <v>0</v>
      </c>
      <c r="E66" s="122"/>
      <c r="F66" s="121">
        <f>SUM(F60:F65)</f>
        <v>0</v>
      </c>
      <c r="G66" s="122"/>
      <c r="H66" s="121">
        <f>SUM(H60:H65)</f>
        <v>0</v>
      </c>
      <c r="I66" s="122"/>
      <c r="J66" s="121">
        <f>SUM(J60:J65)</f>
        <v>0</v>
      </c>
      <c r="K66" s="122"/>
      <c r="L66" s="121">
        <f>SUM(L60:L65)</f>
        <v>0</v>
      </c>
      <c r="M66" s="122"/>
      <c r="N66" s="123">
        <f>SUM(N60:N65)</f>
        <v>0</v>
      </c>
    </row>
    <row r="67" spans="1:14" ht="6.75" customHeight="1" x14ac:dyDescent="0.25">
      <c r="A67" s="246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9"/>
    </row>
    <row r="68" spans="1:14" x14ac:dyDescent="0.25">
      <c r="A68" s="294" t="s">
        <v>108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7"/>
    </row>
    <row r="69" spans="1:14" x14ac:dyDescent="0.25">
      <c r="A69" s="291" t="s">
        <v>105</v>
      </c>
      <c r="B69" s="98" t="s">
        <v>106</v>
      </c>
      <c r="C69" s="98"/>
      <c r="D69" s="1"/>
      <c r="E69" s="1"/>
      <c r="F69" s="1"/>
      <c r="G69" s="1"/>
      <c r="H69" s="1"/>
      <c r="I69" s="1"/>
      <c r="J69" s="1"/>
      <c r="K69" s="1"/>
      <c r="L69" s="1"/>
      <c r="M69" s="1"/>
      <c r="N69" s="116"/>
    </row>
    <row r="70" spans="1:14" outlineLevel="1" x14ac:dyDescent="0.25">
      <c r="A70" s="293"/>
      <c r="B70" s="78"/>
      <c r="C70" s="245"/>
      <c r="D70" s="78"/>
      <c r="E70" s="1"/>
      <c r="F70" s="78"/>
      <c r="G70" s="1"/>
      <c r="H70" s="78"/>
      <c r="I70" s="1"/>
      <c r="J70" s="78"/>
      <c r="K70" s="1"/>
      <c r="L70" s="78"/>
      <c r="M70" s="1"/>
      <c r="N70" s="113"/>
    </row>
    <row r="71" spans="1:14" outlineLevel="1" x14ac:dyDescent="0.25">
      <c r="A71" s="293"/>
      <c r="B71" s="78"/>
      <c r="C71" s="234"/>
      <c r="D71" s="78"/>
      <c r="E71" s="1"/>
      <c r="F71" s="78"/>
      <c r="G71" s="1"/>
      <c r="H71" s="78"/>
      <c r="I71" s="1"/>
      <c r="J71" s="78"/>
      <c r="K71" s="1"/>
      <c r="L71" s="78"/>
      <c r="M71" s="1"/>
      <c r="N71" s="113"/>
    </row>
    <row r="72" spans="1:14" outlineLevel="1" x14ac:dyDescent="0.25">
      <c r="A72" s="293"/>
      <c r="B72" s="78"/>
      <c r="C72" s="234"/>
      <c r="D72" s="78"/>
      <c r="E72" s="1"/>
      <c r="F72" s="78"/>
      <c r="G72" s="1"/>
      <c r="H72" s="78"/>
      <c r="I72" s="1"/>
      <c r="J72" s="78"/>
      <c r="K72" s="1"/>
      <c r="L72" s="78"/>
      <c r="M72" s="1"/>
      <c r="N72" s="113"/>
    </row>
    <row r="73" spans="1:14" outlineLevel="1" x14ac:dyDescent="0.25">
      <c r="A73" s="293"/>
      <c r="B73" s="78"/>
      <c r="C73" s="234"/>
      <c r="D73" s="78"/>
      <c r="E73" s="1"/>
      <c r="F73" s="78"/>
      <c r="G73" s="1"/>
      <c r="H73" s="78"/>
      <c r="I73" s="1"/>
      <c r="J73" s="78"/>
      <c r="K73" s="1"/>
      <c r="L73" s="78"/>
      <c r="M73" s="1"/>
      <c r="N73" s="113"/>
    </row>
    <row r="74" spans="1:14" outlineLevel="1" x14ac:dyDescent="0.25">
      <c r="A74" s="293"/>
      <c r="B74" s="78"/>
      <c r="C74" s="234"/>
      <c r="D74" s="78"/>
      <c r="E74" s="1"/>
      <c r="F74" s="78"/>
      <c r="G74" s="1"/>
      <c r="H74" s="78"/>
      <c r="I74" s="1"/>
      <c r="J74" s="78"/>
      <c r="K74" s="1"/>
      <c r="L74" s="78"/>
      <c r="M74" s="1"/>
      <c r="N74" s="113"/>
    </row>
    <row r="75" spans="1:14" ht="15.75" outlineLevel="1" thickBot="1" x14ac:dyDescent="0.3">
      <c r="A75" s="293"/>
      <c r="B75" s="78"/>
      <c r="C75" s="234"/>
      <c r="D75" s="78"/>
      <c r="E75" s="1"/>
      <c r="F75" s="78"/>
      <c r="G75" s="1"/>
      <c r="H75" s="78"/>
      <c r="I75" s="1"/>
      <c r="J75" s="78"/>
      <c r="K75" s="1"/>
      <c r="L75" s="78"/>
      <c r="M75" s="1"/>
      <c r="N75" s="113"/>
    </row>
    <row r="76" spans="1:14" ht="15.75" thickBot="1" x14ac:dyDescent="0.3">
      <c r="A76" s="237" t="s">
        <v>109</v>
      </c>
      <c r="B76" s="239"/>
      <c r="C76" s="125"/>
      <c r="D76" s="90">
        <f>SUM(D70:D75)</f>
        <v>0</v>
      </c>
      <c r="E76" s="125"/>
      <c r="F76" s="90">
        <f>SUM(F70:F75)</f>
        <v>0</v>
      </c>
      <c r="G76" s="125"/>
      <c r="H76" s="90">
        <f>SUM(H70:H75)</f>
        <v>0</v>
      </c>
      <c r="I76" s="125"/>
      <c r="J76" s="90">
        <f>SUM(J70:J75)</f>
        <v>0</v>
      </c>
      <c r="K76" s="125"/>
      <c r="L76" s="90">
        <f>SUM(L70:L75)</f>
        <v>0</v>
      </c>
      <c r="M76" s="125"/>
      <c r="N76" s="115">
        <f>SUM(N70:N75)</f>
        <v>0</v>
      </c>
    </row>
    <row r="77" spans="1:14" ht="6.75" customHeight="1" x14ac:dyDescent="0.25">
      <c r="A77" s="248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70"/>
    </row>
    <row r="78" spans="1:14" x14ac:dyDescent="0.25">
      <c r="A78" s="294" t="s">
        <v>110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7"/>
    </row>
    <row r="79" spans="1:14" x14ac:dyDescent="0.25">
      <c r="A79" s="291" t="s">
        <v>105</v>
      </c>
      <c r="B79" s="98" t="s">
        <v>106</v>
      </c>
      <c r="C79" s="98"/>
      <c r="D79" s="1"/>
      <c r="E79" s="1"/>
      <c r="F79" s="1"/>
      <c r="G79" s="1"/>
      <c r="H79" s="1"/>
      <c r="I79" s="1"/>
      <c r="J79" s="1"/>
      <c r="K79" s="1"/>
      <c r="L79" s="1"/>
      <c r="M79" s="1"/>
      <c r="N79" s="116"/>
    </row>
    <row r="80" spans="1:14" outlineLevel="1" x14ac:dyDescent="0.25">
      <c r="A80" s="295" t="s">
        <v>111</v>
      </c>
      <c r="B80" s="78"/>
      <c r="C80" s="245"/>
      <c r="D80" s="78"/>
      <c r="E80" s="1"/>
      <c r="F80" s="78"/>
      <c r="G80" s="1"/>
      <c r="H80" s="78"/>
      <c r="I80" s="1"/>
      <c r="J80" s="78"/>
      <c r="K80" s="1"/>
      <c r="L80" s="78"/>
      <c r="M80" s="1"/>
      <c r="N80" s="113"/>
    </row>
    <row r="81" spans="1:14" ht="15.75" outlineLevel="1" thickBot="1" x14ac:dyDescent="0.3">
      <c r="A81" s="295" t="s">
        <v>112</v>
      </c>
      <c r="B81" s="78"/>
      <c r="C81" s="234"/>
      <c r="D81" s="78"/>
      <c r="E81" s="1"/>
      <c r="F81" s="78"/>
      <c r="G81" s="1"/>
      <c r="H81" s="78"/>
      <c r="I81" s="1"/>
      <c r="J81" s="78"/>
      <c r="K81" s="1"/>
      <c r="L81" s="78"/>
      <c r="M81" s="1"/>
      <c r="N81" s="113"/>
    </row>
    <row r="82" spans="1:14" ht="15.75" thickBot="1" x14ac:dyDescent="0.3">
      <c r="A82" s="237" t="s">
        <v>113</v>
      </c>
      <c r="B82" s="239"/>
      <c r="C82" s="125"/>
      <c r="D82" s="90">
        <f>SUM(D80:D81)</f>
        <v>0</v>
      </c>
      <c r="E82" s="125"/>
      <c r="F82" s="90">
        <f>SUM(F80:F81)</f>
        <v>0</v>
      </c>
      <c r="G82" s="125"/>
      <c r="H82" s="90">
        <f>SUM(H80:H81)</f>
        <v>0</v>
      </c>
      <c r="I82" s="125"/>
      <c r="J82" s="90">
        <f>SUM(J80:J81)</f>
        <v>0</v>
      </c>
      <c r="K82" s="125"/>
      <c r="L82" s="90">
        <f>SUM(L80:L81)</f>
        <v>0</v>
      </c>
      <c r="M82" s="125"/>
      <c r="N82" s="115">
        <f>SUM(N80:N81)</f>
        <v>0</v>
      </c>
    </row>
    <row r="83" spans="1:14" ht="6.75" customHeight="1" x14ac:dyDescent="0.25">
      <c r="A83" s="248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70"/>
    </row>
    <row r="84" spans="1:14" x14ac:dyDescent="0.25">
      <c r="A84" s="294" t="s">
        <v>114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7"/>
    </row>
    <row r="85" spans="1:14" x14ac:dyDescent="0.25">
      <c r="A85" s="291" t="s">
        <v>105</v>
      </c>
      <c r="B85" s="98" t="s">
        <v>106</v>
      </c>
      <c r="C85" s="98"/>
      <c r="D85" s="1"/>
      <c r="E85" s="1"/>
      <c r="F85" s="1"/>
      <c r="G85" s="1"/>
      <c r="H85" s="1"/>
      <c r="I85" s="1"/>
      <c r="J85" s="1"/>
      <c r="K85" s="1"/>
      <c r="L85" s="1"/>
      <c r="M85" s="1"/>
      <c r="N85" s="116"/>
    </row>
    <row r="86" spans="1:14" outlineLevel="1" x14ac:dyDescent="0.25">
      <c r="A86" s="293"/>
      <c r="B86" s="78"/>
      <c r="C86" s="234"/>
      <c r="D86" s="78"/>
      <c r="E86" s="1"/>
      <c r="F86" s="78"/>
      <c r="G86" s="1"/>
      <c r="H86" s="78"/>
      <c r="I86" s="1"/>
      <c r="J86" s="78"/>
      <c r="K86" s="1"/>
      <c r="L86" s="78"/>
      <c r="M86" s="1"/>
      <c r="N86" s="113"/>
    </row>
    <row r="87" spans="1:14" outlineLevel="1" x14ac:dyDescent="0.25">
      <c r="A87" s="293"/>
      <c r="B87" s="78"/>
      <c r="C87" s="234"/>
      <c r="D87" s="78"/>
      <c r="E87" s="1"/>
      <c r="F87" s="78"/>
      <c r="G87" s="1"/>
      <c r="H87" s="78"/>
      <c r="I87" s="1"/>
      <c r="J87" s="78"/>
      <c r="K87" s="1"/>
      <c r="L87" s="78"/>
      <c r="M87" s="1"/>
      <c r="N87" s="113"/>
    </row>
    <row r="88" spans="1:14" outlineLevel="1" x14ac:dyDescent="0.25">
      <c r="A88" s="293"/>
      <c r="B88" s="78"/>
      <c r="C88" s="234"/>
      <c r="D88" s="78"/>
      <c r="E88" s="1"/>
      <c r="F88" s="78"/>
      <c r="G88" s="1"/>
      <c r="H88" s="78"/>
      <c r="I88" s="1"/>
      <c r="J88" s="78"/>
      <c r="K88" s="1"/>
      <c r="L88" s="78"/>
      <c r="M88" s="1"/>
      <c r="N88" s="113"/>
    </row>
    <row r="89" spans="1:14" outlineLevel="1" x14ac:dyDescent="0.25">
      <c r="A89" s="293"/>
      <c r="B89" s="78"/>
      <c r="C89" s="234"/>
      <c r="D89" s="78"/>
      <c r="E89" s="1"/>
      <c r="F89" s="78"/>
      <c r="G89" s="1"/>
      <c r="H89" s="78"/>
      <c r="I89" s="1"/>
      <c r="J89" s="78"/>
      <c r="K89" s="1"/>
      <c r="L89" s="78"/>
      <c r="M89" s="1"/>
      <c r="N89" s="113"/>
    </row>
    <row r="90" spans="1:14" outlineLevel="1" x14ac:dyDescent="0.25">
      <c r="A90" s="293"/>
      <c r="B90" s="78"/>
      <c r="C90" s="234"/>
      <c r="D90" s="78"/>
      <c r="E90" s="1"/>
      <c r="F90" s="78"/>
      <c r="G90" s="1"/>
      <c r="H90" s="78"/>
      <c r="I90" s="1"/>
      <c r="J90" s="78"/>
      <c r="K90" s="1"/>
      <c r="L90" s="78"/>
      <c r="M90" s="1"/>
      <c r="N90" s="113"/>
    </row>
    <row r="91" spans="1:14" ht="15.75" outlineLevel="1" thickBot="1" x14ac:dyDescent="0.3">
      <c r="A91" s="293"/>
      <c r="B91" s="78"/>
      <c r="C91" s="234"/>
      <c r="D91" s="78"/>
      <c r="E91" s="1"/>
      <c r="F91" s="78"/>
      <c r="G91" s="1"/>
      <c r="H91" s="78"/>
      <c r="I91" s="1"/>
      <c r="J91" s="78"/>
      <c r="K91" s="1"/>
      <c r="L91" s="78"/>
      <c r="M91" s="1"/>
      <c r="N91" s="113"/>
    </row>
    <row r="92" spans="1:14" ht="15.75" thickBot="1" x14ac:dyDescent="0.3">
      <c r="A92" s="237" t="s">
        <v>115</v>
      </c>
      <c r="B92" s="239"/>
      <c r="C92" s="125"/>
      <c r="D92" s="90">
        <f>SUM(D86:D91)</f>
        <v>0</v>
      </c>
      <c r="E92" s="125"/>
      <c r="F92" s="90">
        <f>SUM(F86:F91)</f>
        <v>0</v>
      </c>
      <c r="G92" s="125"/>
      <c r="H92" s="90">
        <f>SUM(H86:H91)</f>
        <v>0</v>
      </c>
      <c r="I92" s="125"/>
      <c r="J92" s="90">
        <f>SUM(J86:J91)</f>
        <v>0</v>
      </c>
      <c r="K92" s="125"/>
      <c r="L92" s="90">
        <f>SUM(L86:L91)</f>
        <v>0</v>
      </c>
      <c r="M92" s="125"/>
      <c r="N92" s="115">
        <f>SUM(N86:N91)</f>
        <v>0</v>
      </c>
    </row>
    <row r="93" spans="1:14" ht="6.75" customHeight="1" x14ac:dyDescent="0.25">
      <c r="A93" s="248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70"/>
    </row>
    <row r="94" spans="1:14" x14ac:dyDescent="0.25">
      <c r="A94" s="296" t="s">
        <v>116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7"/>
    </row>
    <row r="95" spans="1:14" x14ac:dyDescent="0.25">
      <c r="A95" s="291" t="s">
        <v>105</v>
      </c>
      <c r="B95" s="98" t="s">
        <v>106</v>
      </c>
      <c r="C95" s="98"/>
      <c r="D95" s="1"/>
      <c r="E95" s="1"/>
      <c r="F95" s="1"/>
      <c r="G95" s="1"/>
      <c r="H95" s="1"/>
      <c r="I95" s="1"/>
      <c r="J95" s="1"/>
      <c r="K95" s="1"/>
      <c r="L95" s="1"/>
      <c r="M95" s="1"/>
      <c r="N95" s="116"/>
    </row>
    <row r="96" spans="1:14" outlineLevel="1" x14ac:dyDescent="0.25">
      <c r="A96" s="293"/>
      <c r="B96" s="78"/>
      <c r="C96" s="234"/>
      <c r="D96" s="78"/>
      <c r="E96" s="1"/>
      <c r="F96" s="78"/>
      <c r="G96" s="1"/>
      <c r="H96" s="78"/>
      <c r="I96" s="1"/>
      <c r="J96" s="78"/>
      <c r="K96" s="1"/>
      <c r="L96" s="78"/>
      <c r="M96" s="1"/>
      <c r="N96" s="113"/>
    </row>
    <row r="97" spans="1:14" outlineLevel="1" x14ac:dyDescent="0.25">
      <c r="A97" s="293"/>
      <c r="B97" s="78"/>
      <c r="C97" s="234"/>
      <c r="D97" s="78"/>
      <c r="E97" s="1"/>
      <c r="F97" s="78"/>
      <c r="G97" s="1"/>
      <c r="H97" s="78"/>
      <c r="I97" s="1"/>
      <c r="J97" s="78"/>
      <c r="K97" s="1"/>
      <c r="L97" s="78"/>
      <c r="M97" s="1"/>
      <c r="N97" s="113"/>
    </row>
    <row r="98" spans="1:14" outlineLevel="1" x14ac:dyDescent="0.25">
      <c r="A98" s="293"/>
      <c r="B98" s="78"/>
      <c r="C98" s="234"/>
      <c r="D98" s="78"/>
      <c r="E98" s="1"/>
      <c r="F98" s="78"/>
      <c r="G98" s="1"/>
      <c r="H98" s="78"/>
      <c r="I98" s="1"/>
      <c r="J98" s="78"/>
      <c r="K98" s="1"/>
      <c r="L98" s="78"/>
      <c r="M98" s="1"/>
      <c r="N98" s="113"/>
    </row>
    <row r="99" spans="1:14" outlineLevel="1" x14ac:dyDescent="0.25">
      <c r="A99" s="293"/>
      <c r="B99" s="78"/>
      <c r="C99" s="234"/>
      <c r="D99" s="78"/>
      <c r="E99" s="1"/>
      <c r="F99" s="78"/>
      <c r="G99" s="1"/>
      <c r="H99" s="78"/>
      <c r="I99" s="1"/>
      <c r="J99" s="78"/>
      <c r="K99" s="1"/>
      <c r="L99" s="78"/>
      <c r="M99" s="1"/>
      <c r="N99" s="113"/>
    </row>
    <row r="100" spans="1:14" outlineLevel="1" x14ac:dyDescent="0.25">
      <c r="A100" s="293"/>
      <c r="B100" s="78"/>
      <c r="C100" s="234"/>
      <c r="D100" s="78"/>
      <c r="E100" s="1"/>
      <c r="F100" s="78"/>
      <c r="G100" s="1"/>
      <c r="H100" s="78"/>
      <c r="I100" s="1"/>
      <c r="J100" s="78"/>
      <c r="K100" s="1"/>
      <c r="L100" s="78"/>
      <c r="M100" s="1"/>
      <c r="N100" s="113"/>
    </row>
    <row r="101" spans="1:14" ht="15.75" outlineLevel="1" thickBot="1" x14ac:dyDescent="0.3">
      <c r="A101" s="293"/>
      <c r="B101" s="78"/>
      <c r="C101" s="234"/>
      <c r="D101" s="78"/>
      <c r="E101" s="1"/>
      <c r="F101" s="78"/>
      <c r="G101" s="1"/>
      <c r="H101" s="78"/>
      <c r="I101" s="1"/>
      <c r="J101" s="78"/>
      <c r="K101" s="1"/>
      <c r="L101" s="78"/>
      <c r="M101" s="1"/>
      <c r="N101" s="113"/>
    </row>
    <row r="102" spans="1:14" ht="15.75" thickBot="1" x14ac:dyDescent="0.3">
      <c r="A102" s="237" t="s">
        <v>117</v>
      </c>
      <c r="B102" s="239"/>
      <c r="C102" s="125"/>
      <c r="D102" s="90">
        <f>SUM(D96:D101)</f>
        <v>0</v>
      </c>
      <c r="E102" s="125"/>
      <c r="F102" s="90">
        <f>SUM(F96:F101)</f>
        <v>0</v>
      </c>
      <c r="G102" s="125"/>
      <c r="H102" s="90">
        <f>SUM(H96:H101)</f>
        <v>0</v>
      </c>
      <c r="I102" s="125"/>
      <c r="J102" s="90">
        <f>SUM(J96:J101)</f>
        <v>0</v>
      </c>
      <c r="K102" s="125"/>
      <c r="L102" s="90">
        <f>SUM(L96:L101)</f>
        <v>0</v>
      </c>
      <c r="M102" s="125"/>
      <c r="N102" s="115">
        <f>SUM(N96:N101)</f>
        <v>0</v>
      </c>
    </row>
    <row r="103" spans="1:14" ht="6.75" customHeight="1" x14ac:dyDescent="0.25">
      <c r="A103" s="248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70"/>
    </row>
    <row r="104" spans="1:14" x14ac:dyDescent="0.25">
      <c r="A104" s="296" t="s">
        <v>118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7"/>
    </row>
    <row r="105" spans="1:14" x14ac:dyDescent="0.25">
      <c r="A105" s="291" t="s">
        <v>105</v>
      </c>
      <c r="B105" s="98" t="s">
        <v>106</v>
      </c>
      <c r="C105" s="9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16"/>
    </row>
    <row r="106" spans="1:14" outlineLevel="1" x14ac:dyDescent="0.25">
      <c r="A106" s="293"/>
      <c r="B106" s="78"/>
      <c r="C106" s="245"/>
      <c r="D106" s="78"/>
      <c r="E106" s="1"/>
      <c r="F106" s="78"/>
      <c r="G106" s="1"/>
      <c r="H106" s="78"/>
      <c r="I106" s="1"/>
      <c r="J106" s="78"/>
      <c r="K106" s="1"/>
      <c r="L106" s="78"/>
      <c r="M106" s="1"/>
      <c r="N106" s="113"/>
    </row>
    <row r="107" spans="1:14" outlineLevel="1" x14ac:dyDescent="0.25">
      <c r="A107" s="293"/>
      <c r="B107" s="78"/>
      <c r="C107" s="234"/>
      <c r="D107" s="78"/>
      <c r="E107" s="1"/>
      <c r="F107" s="78"/>
      <c r="G107" s="1"/>
      <c r="H107" s="78"/>
      <c r="I107" s="1"/>
      <c r="J107" s="78"/>
      <c r="K107" s="1"/>
      <c r="L107" s="78"/>
      <c r="M107" s="1"/>
      <c r="N107" s="113"/>
    </row>
    <row r="108" spans="1:14" outlineLevel="1" x14ac:dyDescent="0.25">
      <c r="A108" s="293"/>
      <c r="B108" s="78"/>
      <c r="C108" s="234"/>
      <c r="D108" s="78"/>
      <c r="E108" s="1"/>
      <c r="F108" s="78"/>
      <c r="G108" s="1"/>
      <c r="H108" s="78"/>
      <c r="I108" s="1"/>
      <c r="J108" s="78"/>
      <c r="K108" s="1"/>
      <c r="L108" s="78"/>
      <c r="M108" s="1"/>
      <c r="N108" s="113"/>
    </row>
    <row r="109" spans="1:14" outlineLevel="1" x14ac:dyDescent="0.25">
      <c r="A109" s="293"/>
      <c r="B109" s="78"/>
      <c r="C109" s="234"/>
      <c r="D109" s="78"/>
      <c r="E109" s="1"/>
      <c r="F109" s="78"/>
      <c r="G109" s="1"/>
      <c r="H109" s="78"/>
      <c r="I109" s="1"/>
      <c r="J109" s="78"/>
      <c r="K109" s="1"/>
      <c r="L109" s="78"/>
      <c r="M109" s="1"/>
      <c r="N109" s="113"/>
    </row>
    <row r="110" spans="1:14" outlineLevel="1" x14ac:dyDescent="0.25">
      <c r="A110" s="293"/>
      <c r="B110" s="78"/>
      <c r="C110" s="234"/>
      <c r="D110" s="78"/>
      <c r="E110" s="1"/>
      <c r="F110" s="78"/>
      <c r="G110" s="1"/>
      <c r="H110" s="78"/>
      <c r="I110" s="1"/>
      <c r="J110" s="78"/>
      <c r="K110" s="1"/>
      <c r="L110" s="78"/>
      <c r="M110" s="1"/>
      <c r="N110" s="113"/>
    </row>
    <row r="111" spans="1:14" ht="15.75" outlineLevel="1" thickBot="1" x14ac:dyDescent="0.3">
      <c r="A111" s="297"/>
      <c r="B111" s="84"/>
      <c r="C111" s="234"/>
      <c r="D111" s="78"/>
      <c r="E111" s="1"/>
      <c r="F111" s="78"/>
      <c r="G111" s="1"/>
      <c r="H111" s="78"/>
      <c r="I111" s="1"/>
      <c r="J111" s="78"/>
      <c r="K111" s="1"/>
      <c r="L111" s="78"/>
      <c r="M111" s="1"/>
      <c r="N111" s="113"/>
    </row>
    <row r="112" spans="1:14" ht="15.75" thickBot="1" x14ac:dyDescent="0.3">
      <c r="A112" s="237" t="s">
        <v>119</v>
      </c>
      <c r="B112" s="239"/>
      <c r="C112" s="125"/>
      <c r="D112" s="90">
        <f>SUM(D106:D111)</f>
        <v>0</v>
      </c>
      <c r="E112" s="125"/>
      <c r="F112" s="90">
        <f>SUM(F106:F111)</f>
        <v>0</v>
      </c>
      <c r="G112" s="125"/>
      <c r="H112" s="90">
        <f>SUM(H106:H111)</f>
        <v>0</v>
      </c>
      <c r="I112" s="125"/>
      <c r="J112" s="90">
        <f>SUM(J106:J111)</f>
        <v>0</v>
      </c>
      <c r="K112" s="125"/>
      <c r="L112" s="90">
        <f>SUM(L106:L111)</f>
        <v>0</v>
      </c>
      <c r="M112" s="125"/>
      <c r="N112" s="115">
        <f>SUM(N106:N111)</f>
        <v>0</v>
      </c>
    </row>
    <row r="113" spans="1:14" ht="6.75" customHeight="1" x14ac:dyDescent="0.25">
      <c r="A113" s="248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70"/>
    </row>
    <row r="114" spans="1:14" x14ac:dyDescent="0.25">
      <c r="A114" s="296" t="s">
        <v>120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7"/>
    </row>
    <row r="115" spans="1:14" x14ac:dyDescent="0.25">
      <c r="A115" s="291" t="s">
        <v>105</v>
      </c>
      <c r="B115" s="98" t="s">
        <v>106</v>
      </c>
      <c r="C115" s="9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16"/>
    </row>
    <row r="116" spans="1:14" outlineLevel="1" x14ac:dyDescent="0.25">
      <c r="A116" s="293"/>
      <c r="B116" s="78"/>
      <c r="C116" s="245"/>
      <c r="D116" s="78"/>
      <c r="E116" s="1"/>
      <c r="F116" s="78"/>
      <c r="G116" s="1"/>
      <c r="H116" s="78"/>
      <c r="I116" s="1"/>
      <c r="J116" s="78"/>
      <c r="K116" s="1"/>
      <c r="L116" s="78"/>
      <c r="M116" s="1"/>
      <c r="N116" s="113"/>
    </row>
    <row r="117" spans="1:14" outlineLevel="1" x14ac:dyDescent="0.25">
      <c r="A117" s="293"/>
      <c r="B117" s="78"/>
      <c r="C117" s="234"/>
      <c r="D117" s="78"/>
      <c r="E117" s="1"/>
      <c r="F117" s="78"/>
      <c r="G117" s="1"/>
      <c r="H117" s="78"/>
      <c r="I117" s="1"/>
      <c r="J117" s="78"/>
      <c r="K117" s="1"/>
      <c r="L117" s="78"/>
      <c r="M117" s="1"/>
      <c r="N117" s="113"/>
    </row>
    <row r="118" spans="1:14" outlineLevel="1" x14ac:dyDescent="0.25">
      <c r="A118" s="293"/>
      <c r="B118" s="78"/>
      <c r="C118" s="234"/>
      <c r="D118" s="78"/>
      <c r="E118" s="1"/>
      <c r="F118" s="78"/>
      <c r="G118" s="1"/>
      <c r="H118" s="78"/>
      <c r="I118" s="1"/>
      <c r="J118" s="78"/>
      <c r="K118" s="1"/>
      <c r="L118" s="78"/>
      <c r="M118" s="1"/>
      <c r="N118" s="113"/>
    </row>
    <row r="119" spans="1:14" outlineLevel="1" x14ac:dyDescent="0.25">
      <c r="A119" s="293"/>
      <c r="B119" s="78"/>
      <c r="C119" s="234"/>
      <c r="D119" s="78"/>
      <c r="E119" s="1"/>
      <c r="F119" s="78"/>
      <c r="G119" s="1"/>
      <c r="H119" s="78"/>
      <c r="I119" s="1"/>
      <c r="J119" s="78"/>
      <c r="K119" s="1"/>
      <c r="L119" s="78"/>
      <c r="M119" s="1"/>
      <c r="N119" s="113"/>
    </row>
    <row r="120" spans="1:14" outlineLevel="1" x14ac:dyDescent="0.25">
      <c r="A120" s="293"/>
      <c r="B120" s="78"/>
      <c r="C120" s="234"/>
      <c r="D120" s="78"/>
      <c r="E120" s="1"/>
      <c r="F120" s="78"/>
      <c r="G120" s="1"/>
      <c r="H120" s="78"/>
      <c r="I120" s="1"/>
      <c r="J120" s="78"/>
      <c r="K120" s="1"/>
      <c r="L120" s="78"/>
      <c r="M120" s="1"/>
      <c r="N120" s="113"/>
    </row>
    <row r="121" spans="1:14" ht="15.75" outlineLevel="1" thickBot="1" x14ac:dyDescent="0.3">
      <c r="A121" s="293"/>
      <c r="B121" s="78"/>
      <c r="C121" s="234"/>
      <c r="D121" s="78"/>
      <c r="E121" s="1"/>
      <c r="F121" s="78"/>
      <c r="G121" s="1"/>
      <c r="H121" s="78"/>
      <c r="I121" s="1"/>
      <c r="J121" s="78"/>
      <c r="K121" s="1"/>
      <c r="L121" s="78"/>
      <c r="M121" s="1"/>
      <c r="N121" s="113"/>
    </row>
    <row r="122" spans="1:14" ht="15.75" thickBot="1" x14ac:dyDescent="0.3">
      <c r="A122" s="237" t="s">
        <v>121</v>
      </c>
      <c r="B122" s="239"/>
      <c r="C122" s="125"/>
      <c r="D122" s="90">
        <f>SUM(D116:D121)</f>
        <v>0</v>
      </c>
      <c r="E122" s="125"/>
      <c r="F122" s="90">
        <f>SUM(F116:F121)</f>
        <v>0</v>
      </c>
      <c r="G122" s="125"/>
      <c r="H122" s="90">
        <f>SUM(H116:H121)</f>
        <v>0</v>
      </c>
      <c r="I122" s="125"/>
      <c r="J122" s="90">
        <f>SUM(J116:J121)</f>
        <v>0</v>
      </c>
      <c r="K122" s="125"/>
      <c r="L122" s="90">
        <f>SUM(L116:L121)</f>
        <v>0</v>
      </c>
      <c r="M122" s="125"/>
      <c r="N122" s="115">
        <f>SUM(N116:N121)</f>
        <v>0</v>
      </c>
    </row>
    <row r="123" spans="1:14" ht="6.75" customHeight="1" x14ac:dyDescent="0.25">
      <c r="A123" s="248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70"/>
    </row>
    <row r="124" spans="1:14" x14ac:dyDescent="0.25">
      <c r="A124" s="296" t="s">
        <v>122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7"/>
    </row>
    <row r="125" spans="1:14" x14ac:dyDescent="0.25">
      <c r="A125" s="291" t="s">
        <v>105</v>
      </c>
      <c r="B125" s="98" t="s">
        <v>106</v>
      </c>
      <c r="C125" s="9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16"/>
    </row>
    <row r="126" spans="1:14" outlineLevel="1" x14ac:dyDescent="0.25">
      <c r="A126" s="293"/>
      <c r="B126" s="78"/>
      <c r="C126" s="245"/>
      <c r="D126" s="78"/>
      <c r="E126" s="1"/>
      <c r="F126" s="78"/>
      <c r="G126" s="1"/>
      <c r="H126" s="78"/>
      <c r="I126" s="1"/>
      <c r="J126" s="78"/>
      <c r="K126" s="1"/>
      <c r="L126" s="78"/>
      <c r="M126" s="1"/>
      <c r="N126" s="113"/>
    </row>
    <row r="127" spans="1:14" outlineLevel="1" x14ac:dyDescent="0.25">
      <c r="A127" s="293"/>
      <c r="B127" s="78"/>
      <c r="C127" s="234"/>
      <c r="D127" s="78"/>
      <c r="E127" s="1"/>
      <c r="F127" s="78"/>
      <c r="G127" s="1"/>
      <c r="H127" s="78"/>
      <c r="I127" s="1"/>
      <c r="J127" s="78"/>
      <c r="K127" s="1"/>
      <c r="L127" s="78"/>
      <c r="M127" s="1"/>
      <c r="N127" s="113"/>
    </row>
    <row r="128" spans="1:14" outlineLevel="1" x14ac:dyDescent="0.25">
      <c r="A128" s="293"/>
      <c r="B128" s="78"/>
      <c r="C128" s="234"/>
      <c r="D128" s="78"/>
      <c r="E128" s="1"/>
      <c r="F128" s="78"/>
      <c r="G128" s="1"/>
      <c r="H128" s="78"/>
      <c r="I128" s="1"/>
      <c r="J128" s="78"/>
      <c r="K128" s="1"/>
      <c r="L128" s="78"/>
      <c r="M128" s="1"/>
      <c r="N128" s="113"/>
    </row>
    <row r="129" spans="1:14" outlineLevel="1" x14ac:dyDescent="0.25">
      <c r="A129" s="293"/>
      <c r="B129" s="78"/>
      <c r="C129" s="234"/>
      <c r="D129" s="78"/>
      <c r="E129" s="1"/>
      <c r="F129" s="78"/>
      <c r="G129" s="1"/>
      <c r="H129" s="78"/>
      <c r="I129" s="1"/>
      <c r="J129" s="78"/>
      <c r="K129" s="1"/>
      <c r="L129" s="78"/>
      <c r="M129" s="1"/>
      <c r="N129" s="113"/>
    </row>
    <row r="130" spans="1:14" outlineLevel="1" x14ac:dyDescent="0.25">
      <c r="A130" s="293"/>
      <c r="B130" s="78"/>
      <c r="C130" s="234"/>
      <c r="D130" s="78"/>
      <c r="E130" s="1"/>
      <c r="F130" s="78"/>
      <c r="G130" s="1"/>
      <c r="H130" s="78"/>
      <c r="I130" s="1"/>
      <c r="J130" s="78"/>
      <c r="K130" s="1"/>
      <c r="L130" s="78"/>
      <c r="M130" s="1"/>
      <c r="N130" s="113"/>
    </row>
    <row r="131" spans="1:14" ht="15.75" outlineLevel="1" thickBot="1" x14ac:dyDescent="0.3">
      <c r="A131" s="293"/>
      <c r="B131" s="78"/>
      <c r="C131" s="234"/>
      <c r="D131" s="78"/>
      <c r="E131" s="1"/>
      <c r="F131" s="78"/>
      <c r="G131" s="1"/>
      <c r="H131" s="78"/>
      <c r="I131" s="1"/>
      <c r="J131" s="78"/>
      <c r="K131" s="1"/>
      <c r="L131" s="78"/>
      <c r="M131" s="1"/>
      <c r="N131" s="113"/>
    </row>
    <row r="132" spans="1:14" ht="15.75" thickBot="1" x14ac:dyDescent="0.3">
      <c r="A132" s="237" t="s">
        <v>123</v>
      </c>
      <c r="B132" s="239"/>
      <c r="C132" s="125"/>
      <c r="D132" s="90">
        <f>SUM(D126:D131)</f>
        <v>0</v>
      </c>
      <c r="E132" s="125"/>
      <c r="F132" s="90">
        <f>SUM(F126:F131)</f>
        <v>0</v>
      </c>
      <c r="G132" s="125"/>
      <c r="H132" s="90">
        <f>SUM(H126:H131)</f>
        <v>0</v>
      </c>
      <c r="I132" s="125"/>
      <c r="J132" s="90">
        <f>SUM(J126:J131)</f>
        <v>0</v>
      </c>
      <c r="K132" s="125"/>
      <c r="L132" s="90">
        <f>SUM(L126:L131)</f>
        <v>0</v>
      </c>
      <c r="M132" s="125"/>
      <c r="N132" s="115">
        <f>SUM(N126:N131)</f>
        <v>0</v>
      </c>
    </row>
    <row r="133" spans="1:14" ht="6.75" customHeight="1" x14ac:dyDescent="0.25">
      <c r="A133" s="248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70"/>
    </row>
    <row r="134" spans="1:14" x14ac:dyDescent="0.25">
      <c r="A134" s="296" t="s">
        <v>124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7"/>
    </row>
    <row r="135" spans="1:14" x14ac:dyDescent="0.25">
      <c r="A135" s="291" t="s">
        <v>105</v>
      </c>
      <c r="B135" s="98" t="s">
        <v>106</v>
      </c>
      <c r="C135" s="9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16"/>
    </row>
    <row r="136" spans="1:14" outlineLevel="1" x14ac:dyDescent="0.25">
      <c r="A136" s="293"/>
      <c r="B136" s="78"/>
      <c r="C136" s="245"/>
      <c r="D136" s="78"/>
      <c r="E136" s="1"/>
      <c r="F136" s="78"/>
      <c r="G136" s="1"/>
      <c r="H136" s="78"/>
      <c r="I136" s="1"/>
      <c r="J136" s="78"/>
      <c r="K136" s="1"/>
      <c r="L136" s="78"/>
      <c r="M136" s="1"/>
      <c r="N136" s="113"/>
    </row>
    <row r="137" spans="1:14" outlineLevel="1" x14ac:dyDescent="0.25">
      <c r="A137" s="293"/>
      <c r="B137" s="78"/>
      <c r="C137" s="234"/>
      <c r="D137" s="78"/>
      <c r="E137" s="1"/>
      <c r="F137" s="78"/>
      <c r="G137" s="1"/>
      <c r="H137" s="78"/>
      <c r="I137" s="1"/>
      <c r="J137" s="78"/>
      <c r="K137" s="1"/>
      <c r="L137" s="78"/>
      <c r="M137" s="1"/>
      <c r="N137" s="113"/>
    </row>
    <row r="138" spans="1:14" outlineLevel="1" x14ac:dyDescent="0.25">
      <c r="A138" s="293"/>
      <c r="B138" s="78"/>
      <c r="C138" s="234"/>
      <c r="D138" s="78"/>
      <c r="E138" s="1"/>
      <c r="F138" s="78"/>
      <c r="G138" s="1"/>
      <c r="H138" s="78"/>
      <c r="I138" s="1"/>
      <c r="J138" s="78"/>
      <c r="K138" s="1"/>
      <c r="L138" s="78"/>
      <c r="M138" s="1"/>
      <c r="N138" s="113"/>
    </row>
    <row r="139" spans="1:14" outlineLevel="1" x14ac:dyDescent="0.25">
      <c r="A139" s="293"/>
      <c r="B139" s="78"/>
      <c r="C139" s="234"/>
      <c r="D139" s="78"/>
      <c r="E139" s="1"/>
      <c r="F139" s="78"/>
      <c r="G139" s="1"/>
      <c r="H139" s="78"/>
      <c r="I139" s="1"/>
      <c r="J139" s="78"/>
      <c r="K139" s="1"/>
      <c r="L139" s="78"/>
      <c r="M139" s="1"/>
      <c r="N139" s="113"/>
    </row>
    <row r="140" spans="1:14" outlineLevel="1" x14ac:dyDescent="0.25">
      <c r="A140" s="293"/>
      <c r="B140" s="78"/>
      <c r="C140" s="234"/>
      <c r="D140" s="78"/>
      <c r="E140" s="1"/>
      <c r="F140" s="78"/>
      <c r="G140" s="1"/>
      <c r="H140" s="78"/>
      <c r="I140" s="1"/>
      <c r="J140" s="78"/>
      <c r="K140" s="1"/>
      <c r="L140" s="78"/>
      <c r="M140" s="1"/>
      <c r="N140" s="113"/>
    </row>
    <row r="141" spans="1:14" ht="15.75" outlineLevel="1" thickBot="1" x14ac:dyDescent="0.3">
      <c r="A141" s="293"/>
      <c r="B141" s="78"/>
      <c r="C141" s="234"/>
      <c r="D141" s="78"/>
      <c r="E141" s="1"/>
      <c r="F141" s="78"/>
      <c r="G141" s="1"/>
      <c r="H141" s="78"/>
      <c r="I141" s="1"/>
      <c r="J141" s="78"/>
      <c r="K141" s="1"/>
      <c r="L141" s="78"/>
      <c r="M141" s="1"/>
      <c r="N141" s="113"/>
    </row>
    <row r="142" spans="1:14" ht="15.75" thickBot="1" x14ac:dyDescent="0.3">
      <c r="A142" s="237" t="s">
        <v>125</v>
      </c>
      <c r="B142" s="239"/>
      <c r="C142" s="125"/>
      <c r="D142" s="90">
        <f>SUM(D136:D141)</f>
        <v>0</v>
      </c>
      <c r="E142" s="125"/>
      <c r="F142" s="90">
        <f>SUM(F136:F141)</f>
        <v>0</v>
      </c>
      <c r="G142" s="125"/>
      <c r="H142" s="90">
        <f>SUM(H136:H141)</f>
        <v>0</v>
      </c>
      <c r="I142" s="125"/>
      <c r="J142" s="90">
        <f>SUM(J136:J141)</f>
        <v>0</v>
      </c>
      <c r="K142" s="125"/>
      <c r="L142" s="90">
        <f>SUM(L136:L141)</f>
        <v>0</v>
      </c>
      <c r="M142" s="125"/>
      <c r="N142" s="115">
        <f>SUM(N136:N141)</f>
        <v>0</v>
      </c>
    </row>
    <row r="143" spans="1:14" ht="6.75" customHeight="1" x14ac:dyDescent="0.25">
      <c r="A143" s="248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70"/>
    </row>
    <row r="144" spans="1:14" x14ac:dyDescent="0.25">
      <c r="A144" s="296" t="s">
        <v>126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7"/>
    </row>
    <row r="145" spans="1:14" x14ac:dyDescent="0.25">
      <c r="A145" s="291" t="s">
        <v>105</v>
      </c>
      <c r="B145" s="98" t="s">
        <v>106</v>
      </c>
      <c r="C145" s="9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16"/>
    </row>
    <row r="146" spans="1:14" outlineLevel="1" x14ac:dyDescent="0.25">
      <c r="A146" s="293"/>
      <c r="B146" s="78"/>
      <c r="C146" s="245"/>
      <c r="D146" s="78"/>
      <c r="E146" s="1"/>
      <c r="F146" s="78"/>
      <c r="G146" s="1"/>
      <c r="H146" s="78"/>
      <c r="I146" s="1"/>
      <c r="J146" s="78"/>
      <c r="K146" s="1"/>
      <c r="L146" s="78"/>
      <c r="M146" s="1"/>
      <c r="N146" s="113"/>
    </row>
    <row r="147" spans="1:14" outlineLevel="1" x14ac:dyDescent="0.25">
      <c r="A147" s="293"/>
      <c r="B147" s="78"/>
      <c r="C147" s="234"/>
      <c r="D147" s="78"/>
      <c r="E147" s="1"/>
      <c r="F147" s="78"/>
      <c r="G147" s="1"/>
      <c r="H147" s="78"/>
      <c r="I147" s="1"/>
      <c r="J147" s="78"/>
      <c r="K147" s="1"/>
      <c r="L147" s="78"/>
      <c r="M147" s="1"/>
      <c r="N147" s="113"/>
    </row>
    <row r="148" spans="1:14" outlineLevel="1" x14ac:dyDescent="0.25">
      <c r="A148" s="293"/>
      <c r="B148" s="78"/>
      <c r="C148" s="234"/>
      <c r="D148" s="78"/>
      <c r="E148" s="1"/>
      <c r="F148" s="78"/>
      <c r="G148" s="1"/>
      <c r="H148" s="78"/>
      <c r="I148" s="1"/>
      <c r="J148" s="78"/>
      <c r="K148" s="1"/>
      <c r="L148" s="78"/>
      <c r="M148" s="1"/>
      <c r="N148" s="113"/>
    </row>
    <row r="149" spans="1:14" outlineLevel="1" x14ac:dyDescent="0.25">
      <c r="A149" s="293"/>
      <c r="B149" s="78"/>
      <c r="C149" s="234"/>
      <c r="D149" s="78"/>
      <c r="E149" s="1"/>
      <c r="F149" s="78"/>
      <c r="G149" s="1"/>
      <c r="H149" s="78"/>
      <c r="I149" s="1"/>
      <c r="J149" s="78"/>
      <c r="K149" s="1"/>
      <c r="L149" s="78"/>
      <c r="M149" s="1"/>
      <c r="N149" s="113"/>
    </row>
    <row r="150" spans="1:14" outlineLevel="1" x14ac:dyDescent="0.25">
      <c r="A150" s="293"/>
      <c r="B150" s="78"/>
      <c r="C150" s="234"/>
      <c r="D150" s="78"/>
      <c r="E150" s="1"/>
      <c r="F150" s="78"/>
      <c r="G150" s="1"/>
      <c r="H150" s="78"/>
      <c r="I150" s="1"/>
      <c r="J150" s="78"/>
      <c r="K150" s="1"/>
      <c r="L150" s="78"/>
      <c r="M150" s="1"/>
      <c r="N150" s="113"/>
    </row>
    <row r="151" spans="1:14" ht="15.75" outlineLevel="1" thickBot="1" x14ac:dyDescent="0.3">
      <c r="A151" s="293"/>
      <c r="B151" s="78"/>
      <c r="C151" s="235"/>
      <c r="D151" s="84"/>
      <c r="E151" s="1"/>
      <c r="F151" s="84"/>
      <c r="G151" s="1"/>
      <c r="H151" s="78"/>
      <c r="I151" s="1"/>
      <c r="J151" s="78"/>
      <c r="K151" s="1"/>
      <c r="L151" s="78"/>
      <c r="M151" s="1"/>
      <c r="N151" s="113"/>
    </row>
    <row r="152" spans="1:14" ht="15.75" thickBot="1" x14ac:dyDescent="0.3">
      <c r="A152" s="237" t="s">
        <v>127</v>
      </c>
      <c r="B152" s="239"/>
      <c r="C152" s="125"/>
      <c r="D152" s="90">
        <f>SUM(D146:D151)</f>
        <v>0</v>
      </c>
      <c r="E152" s="125"/>
      <c r="F152" s="90">
        <f>SUM(F146:F151)</f>
        <v>0</v>
      </c>
      <c r="G152" s="125"/>
      <c r="H152" s="90">
        <f>SUM(H146:H151)</f>
        <v>0</v>
      </c>
      <c r="I152" s="125"/>
      <c r="J152" s="90">
        <f>SUM(J146:J151)</f>
        <v>0</v>
      </c>
      <c r="K152" s="125"/>
      <c r="L152" s="90">
        <f>SUM(L146:L151)</f>
        <v>0</v>
      </c>
      <c r="M152" s="125"/>
      <c r="N152" s="115">
        <f>SUM(N146:N151)</f>
        <v>0</v>
      </c>
    </row>
    <row r="153" spans="1:14" ht="6.75" customHeight="1" x14ac:dyDescent="0.25">
      <c r="A153" s="248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70"/>
    </row>
    <row r="154" spans="1:14" outlineLevel="1" x14ac:dyDescent="0.25">
      <c r="A154" s="300" t="s">
        <v>128</v>
      </c>
      <c r="B154" s="387" t="s">
        <v>129</v>
      </c>
      <c r="C154" s="249"/>
      <c r="D154" s="126">
        <f>SUM(D46*((0.0044+0.0009)/2))</f>
        <v>0</v>
      </c>
      <c r="E154" s="124"/>
      <c r="F154" s="126">
        <f>SUM(F46*((0.0044+0.0009)/2))</f>
        <v>0</v>
      </c>
      <c r="G154" s="124"/>
      <c r="H154" s="126">
        <f>SUM(H46*(((0.0044+0.0009)/2)*1.01))</f>
        <v>0</v>
      </c>
      <c r="I154" s="124"/>
      <c r="J154" s="126">
        <f>SUM(J46*(((0.0044+0.0009)/2)*1.02))</f>
        <v>0</v>
      </c>
      <c r="K154" s="124"/>
      <c r="L154" s="126">
        <f>SUM(L46*(((0.0044+0.0009)/2)*1.03))</f>
        <v>0</v>
      </c>
      <c r="M154" s="124"/>
      <c r="N154" s="128">
        <f>SUM(N46*(((0.0044+0.0009)/2)*1.04))</f>
        <v>0</v>
      </c>
    </row>
    <row r="155" spans="1:14" ht="15.75" outlineLevel="1" thickBot="1" x14ac:dyDescent="0.3">
      <c r="A155" s="301" t="s">
        <v>130</v>
      </c>
      <c r="B155" s="388"/>
      <c r="C155" s="250"/>
      <c r="D155" s="82">
        <f>SUM(D49*((0.007+0.0042)/2))</f>
        <v>0</v>
      </c>
      <c r="E155" s="1"/>
      <c r="F155" s="82">
        <f>SUM(F49*((0.007+0.0042)/2))</f>
        <v>0</v>
      </c>
      <c r="G155" s="1"/>
      <c r="H155" s="82">
        <f>SUM(H49*(((0.007+0.0042)/2)*1.01))</f>
        <v>0</v>
      </c>
      <c r="I155" s="1"/>
      <c r="J155" s="82">
        <f>SUM(J49*(((0.007+0.0042)/2)*1.02))</f>
        <v>0</v>
      </c>
      <c r="K155" s="1"/>
      <c r="L155" s="82">
        <f>SUM(L49*(((0.007+0.0042)/2)*1.03))</f>
        <v>0</v>
      </c>
      <c r="M155" s="1"/>
      <c r="N155" s="118">
        <f>SUM(N49*(((0.007+0.0042)/2)*1.04))</f>
        <v>0</v>
      </c>
    </row>
    <row r="156" spans="1:14" ht="15.75" thickBot="1" x14ac:dyDescent="0.3">
      <c r="A156" s="299" t="s">
        <v>131</v>
      </c>
      <c r="B156" s="239"/>
      <c r="C156" s="125"/>
      <c r="D156" s="90">
        <f>SUM(D154:D155)</f>
        <v>0</v>
      </c>
      <c r="E156" s="125"/>
      <c r="F156" s="90">
        <f>SUM(F154:F155)</f>
        <v>0</v>
      </c>
      <c r="G156" s="125"/>
      <c r="H156" s="90">
        <f>SUM(H154:H155)</f>
        <v>0</v>
      </c>
      <c r="I156" s="125"/>
      <c r="J156" s="90">
        <f>SUM(J154:J155)</f>
        <v>0</v>
      </c>
      <c r="K156" s="125"/>
      <c r="L156" s="90">
        <f>SUM(L154:L155)</f>
        <v>0</v>
      </c>
      <c r="M156" s="125"/>
      <c r="N156" s="115">
        <f>SUM(N154:N155)</f>
        <v>0</v>
      </c>
    </row>
    <row r="157" spans="1:14" ht="6.75" customHeight="1" thickBot="1" x14ac:dyDescent="0.3">
      <c r="A157" s="391"/>
      <c r="B157" s="392"/>
      <c r="C157" s="392"/>
      <c r="D157" s="392"/>
      <c r="E157" s="392"/>
      <c r="F157" s="392"/>
      <c r="G157" s="392"/>
      <c r="H157" s="392"/>
      <c r="I157" s="392"/>
      <c r="J157" s="392"/>
      <c r="K157" s="392"/>
      <c r="L157" s="392"/>
      <c r="M157" s="392"/>
      <c r="N157" s="393"/>
    </row>
    <row r="158" spans="1:14" ht="19.5" thickBot="1" x14ac:dyDescent="0.35">
      <c r="A158" s="370" t="s">
        <v>28</v>
      </c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2"/>
    </row>
    <row r="159" spans="1:14" ht="15.75" thickBot="1" x14ac:dyDescent="0.3">
      <c r="A159" s="299" t="s">
        <v>28</v>
      </c>
      <c r="B159" s="251"/>
      <c r="C159" s="252"/>
      <c r="D159" s="252"/>
      <c r="E159" s="252"/>
      <c r="F159" s="121">
        <f>'Standard Work'!$I$31*SUM(F52+F54+F66+F76+F82+F92+F102+F112+F122+F132+F142+F152+F156)</f>
        <v>0</v>
      </c>
      <c r="G159" s="252"/>
      <c r="H159" s="121">
        <f>'Standard Work'!$I$31*SUM(H52+H54+H66+H76+H82+H92+H102+H112+H122+H132+H142+H152+H156)</f>
        <v>0</v>
      </c>
      <c r="I159" s="252"/>
      <c r="J159" s="121">
        <f>'Standard Work'!$I$31*SUM(J52+J54+J66+J76+J82+J92+J102+J112+J122+J132+J142+J152+J156)</f>
        <v>0</v>
      </c>
      <c r="K159" s="252"/>
      <c r="L159" s="121">
        <f>'Standard Work'!$I$31*SUM(L52+L54+L66+L76+L82+L92+L102+L112+L122+L132+L142+L152+L156)</f>
        <v>0</v>
      </c>
      <c r="M159" s="252"/>
      <c r="N159" s="121">
        <f>'Standard Work'!$I$31*SUM(N52+N54+N66+N76+N82+N92+N102+N112+N122+N132+N142+N152+N156)</f>
        <v>0</v>
      </c>
    </row>
    <row r="160" spans="1:14" ht="6.75" customHeight="1" thickBot="1" x14ac:dyDescent="0.3">
      <c r="A160" s="302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4"/>
    </row>
    <row r="161" spans="1:14" ht="15.75" thickBot="1" x14ac:dyDescent="0.3">
      <c r="A161" s="253" t="s">
        <v>132</v>
      </c>
      <c r="B161" s="254"/>
      <c r="C161" s="241"/>
      <c r="D161" s="255">
        <f>SUM(D52+D54+D66+D76+D82+D92+D102+D112+D122+D132+D142+D152+D156)</f>
        <v>0</v>
      </c>
      <c r="E161" s="241"/>
      <c r="F161" s="255">
        <f>SUM(F52+F54+F66+F76+F82+F92+F102+F112+F122+F132+F142+F152+F156+F159)</f>
        <v>0</v>
      </c>
      <c r="G161" s="241"/>
      <c r="H161" s="255">
        <f>SUM(H52+H54+H66+H76+H82+H92+H102+H112+H122+H132+H142+H152+H156+H159)</f>
        <v>0</v>
      </c>
      <c r="I161" s="241"/>
      <c r="J161" s="255">
        <f>SUM(J52+J54+J66+J76+J82+J92+J102+J112+J122+J132+J142+J152+J156+J159)</f>
        <v>0</v>
      </c>
      <c r="K161" s="241"/>
      <c r="L161" s="255">
        <f>SUM(L52+L54+L66+L76+L82+L92+L102+L112+L122+L132+L142+L152+L156+L159)</f>
        <v>0</v>
      </c>
      <c r="M161" s="241"/>
      <c r="N161" s="256">
        <f>SUM(N52+N54+N66+N76+N82+N92+N102+N112+N122+N132+N142+N152+N156+N159)</f>
        <v>0</v>
      </c>
    </row>
    <row r="162" spans="1:14" ht="15.75" thickBot="1" x14ac:dyDescent="0.3">
      <c r="A162" s="2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62"/>
    </row>
    <row r="163" spans="1:14" ht="24" thickBot="1" x14ac:dyDescent="0.4">
      <c r="A163" s="375" t="s">
        <v>133</v>
      </c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7"/>
    </row>
    <row r="164" spans="1:14" x14ac:dyDescent="0.25">
      <c r="A164" s="258"/>
      <c r="B164" s="259"/>
      <c r="C164" s="259"/>
      <c r="D164" s="259">
        <v>0</v>
      </c>
      <c r="E164" s="259"/>
      <c r="F164" s="260">
        <v>1</v>
      </c>
      <c r="G164" s="260"/>
      <c r="H164" s="260">
        <v>2</v>
      </c>
      <c r="I164" s="260"/>
      <c r="J164" s="260">
        <v>3</v>
      </c>
      <c r="K164" s="260"/>
      <c r="L164" s="260">
        <v>4</v>
      </c>
      <c r="M164" s="260"/>
      <c r="N164" s="261">
        <v>5</v>
      </c>
    </row>
    <row r="165" spans="1:14" x14ac:dyDescent="0.25">
      <c r="A165" s="262" t="s">
        <v>134</v>
      </c>
      <c r="B165" s="263"/>
      <c r="C165" s="263"/>
      <c r="D165" s="52"/>
      <c r="E165" s="263"/>
      <c r="F165" s="263">
        <f>-D161</f>
        <v>0</v>
      </c>
      <c r="G165" s="263"/>
      <c r="H165" s="263">
        <f>F167</f>
        <v>0</v>
      </c>
      <c r="I165" s="263"/>
      <c r="J165" s="263">
        <f>H167</f>
        <v>0</v>
      </c>
      <c r="K165" s="263"/>
      <c r="L165" s="263">
        <f>J167</f>
        <v>0</v>
      </c>
      <c r="M165" s="263"/>
      <c r="N165" s="264">
        <f>L167</f>
        <v>0</v>
      </c>
    </row>
    <row r="166" spans="1:14" x14ac:dyDescent="0.25">
      <c r="A166" s="262" t="s">
        <v>135</v>
      </c>
      <c r="B166" s="263"/>
      <c r="C166" s="263"/>
      <c r="D166" s="52"/>
      <c r="E166" s="263"/>
      <c r="F166" s="263">
        <f>SUM(F32-F161)</f>
        <v>0</v>
      </c>
      <c r="G166" s="263"/>
      <c r="H166" s="263">
        <f>SUM(H32-H161)</f>
        <v>0</v>
      </c>
      <c r="I166" s="263"/>
      <c r="J166" s="263">
        <f>SUM(J32-J161)</f>
        <v>0</v>
      </c>
      <c r="K166" s="263"/>
      <c r="L166" s="263">
        <f>SUM(L32-L161)</f>
        <v>0</v>
      </c>
      <c r="M166" s="263"/>
      <c r="N166" s="264">
        <f>SUM(N32-N161)</f>
        <v>0</v>
      </c>
    </row>
    <row r="167" spans="1:14" ht="15.75" thickBot="1" x14ac:dyDescent="0.3">
      <c r="A167" s="265" t="s">
        <v>136</v>
      </c>
      <c r="B167" s="266"/>
      <c r="C167" s="266"/>
      <c r="D167" s="209"/>
      <c r="E167" s="266"/>
      <c r="F167" s="266">
        <f>SUM(F165:F166)</f>
        <v>0</v>
      </c>
      <c r="G167" s="266"/>
      <c r="H167" s="266">
        <f>SUM(H165:H166)</f>
        <v>0</v>
      </c>
      <c r="I167" s="266"/>
      <c r="J167" s="266">
        <f>SUM(J165:J166)</f>
        <v>0</v>
      </c>
      <c r="K167" s="266"/>
      <c r="L167" s="266">
        <f>SUM(L165:L166)</f>
        <v>0</v>
      </c>
      <c r="M167" s="266"/>
      <c r="N167" s="267">
        <f>SUM(N165:N166)</f>
        <v>0</v>
      </c>
    </row>
    <row r="168" spans="1:14" ht="15.75" thickBot="1" x14ac:dyDescent="0.3"/>
    <row r="169" spans="1:14" ht="24" thickBot="1" x14ac:dyDescent="0.4">
      <c r="A169" s="378" t="s">
        <v>137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80"/>
    </row>
    <row r="170" spans="1:14" ht="15.75" thickBot="1" x14ac:dyDescent="0.3">
      <c r="A170" s="131"/>
      <c r="B170" s="133"/>
      <c r="C170" s="180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6"/>
    </row>
    <row r="171" spans="1:14" ht="19.5" thickBot="1" x14ac:dyDescent="0.35">
      <c r="A171" s="131"/>
      <c r="B171" s="133"/>
      <c r="C171" s="180"/>
      <c r="D171" s="359" t="s">
        <v>7</v>
      </c>
      <c r="E171" s="360"/>
      <c r="F171" s="275">
        <f>-(D7)+NPV('Standard Work'!E40,(F166-D161),H166,J166,L166,N166)</f>
        <v>0</v>
      </c>
      <c r="G171" s="133"/>
      <c r="H171" s="359" t="s">
        <v>10</v>
      </c>
      <c r="I171" s="360"/>
      <c r="J171" s="185" t="str">
        <f>IFERROR(IRR(Key!$B$20:$G$20),"")</f>
        <v/>
      </c>
      <c r="K171" s="133"/>
      <c r="L171" s="133"/>
      <c r="M171" s="133"/>
      <c r="N171" s="136"/>
    </row>
    <row r="172" spans="1:14" ht="11.25" customHeight="1" thickBot="1" x14ac:dyDescent="0.3">
      <c r="A172" s="131"/>
      <c r="B172" s="133"/>
      <c r="C172" s="180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6"/>
    </row>
    <row r="173" spans="1:14" ht="19.5" thickBot="1" x14ac:dyDescent="0.35">
      <c r="A173" s="131"/>
      <c r="B173" s="133"/>
      <c r="C173" s="180"/>
      <c r="D173" s="359" t="s">
        <v>13</v>
      </c>
      <c r="E173" s="360"/>
      <c r="F173" s="184" t="str">
        <f>IFERROR(((SUM(F166,H166,J166,L166,N166)-D161)-SUM(D7))/SUM(D7),"")</f>
        <v/>
      </c>
      <c r="G173" s="133"/>
      <c r="H173" s="359" t="s">
        <v>138</v>
      </c>
      <c r="I173" s="360"/>
      <c r="J173" s="130">
        <f>IF(F167&gt;0,D164+-F165/F166,IF(F167+H166&gt;0,F164+-F167/H166,IF(H167+J166&gt;0,H164+-H167/J166,IF(J167+L166&gt;0,J164+-J167/L166,IF(L167+N166&gt;0,L164+-L167/N166,5)))))+IF(D8=0,0,IF(D8="",0,(VLOOKUP($L$7,Key!$B$3:$C$14,2,FALSE)/12)))</f>
        <v>5</v>
      </c>
      <c r="K173" s="133" t="s">
        <v>139</v>
      </c>
      <c r="L173" s="133"/>
      <c r="M173" s="133"/>
      <c r="N173" s="136"/>
    </row>
    <row r="174" spans="1:14" ht="11.25" customHeight="1" thickBot="1" x14ac:dyDescent="0.35">
      <c r="A174" s="131"/>
      <c r="B174" s="133"/>
      <c r="C174" s="180"/>
      <c r="D174" s="187"/>
      <c r="E174" s="134"/>
      <c r="F174" s="188"/>
      <c r="G174" s="133"/>
      <c r="H174" s="187"/>
      <c r="I174" s="134"/>
      <c r="J174" s="134"/>
      <c r="K174" s="133"/>
      <c r="L174" s="133"/>
      <c r="M174" s="133"/>
      <c r="N174" s="136"/>
    </row>
    <row r="175" spans="1:14" ht="19.5" thickBot="1" x14ac:dyDescent="0.35">
      <c r="A175" s="131"/>
      <c r="B175" s="133"/>
      <c r="C175" s="180"/>
      <c r="D175" s="359" t="s">
        <v>140</v>
      </c>
      <c r="E175" s="360"/>
      <c r="F175" s="275">
        <f>SUM(F161,H161,J161,L161,N161,D161,D7)-SUM(F159,H159,J159,L159,N159)</f>
        <v>0</v>
      </c>
      <c r="G175" s="133"/>
      <c r="H175" s="359" t="s">
        <v>141</v>
      </c>
      <c r="I175" s="360"/>
      <c r="J175" s="275">
        <f>SUM(F159,H159,J159,L159,N159)</f>
        <v>0</v>
      </c>
      <c r="K175" s="133"/>
      <c r="L175" s="133"/>
      <c r="M175" s="133"/>
      <c r="N175" s="136"/>
    </row>
    <row r="176" spans="1:14" ht="11.25" hidden="1" customHeight="1" thickBot="1" x14ac:dyDescent="0.35">
      <c r="A176" s="131"/>
      <c r="B176" s="133"/>
      <c r="C176" s="133"/>
      <c r="D176" s="187"/>
      <c r="E176" s="134"/>
      <c r="F176" s="190"/>
      <c r="G176" s="133"/>
      <c r="H176" s="187"/>
      <c r="I176" s="134"/>
      <c r="J176" s="191"/>
      <c r="K176" s="133"/>
      <c r="L176" s="133"/>
      <c r="M176" s="133"/>
      <c r="N176" s="136"/>
    </row>
    <row r="177" spans="1:14" ht="19.5" hidden="1" thickBot="1" x14ac:dyDescent="0.35">
      <c r="A177" s="131"/>
      <c r="B177" s="133"/>
      <c r="C177" s="180"/>
      <c r="D177" s="298" t="s">
        <v>142</v>
      </c>
      <c r="E177" s="129"/>
      <c r="F177" s="189">
        <f>SUM(F38,H38,J38,L38,N38)-F175</f>
        <v>0</v>
      </c>
      <c r="G177" s="133"/>
      <c r="H177" s="298" t="s">
        <v>143</v>
      </c>
      <c r="I177" s="129"/>
      <c r="J177" s="184" t="str">
        <f>IFERROR((F177/F175),"")</f>
        <v/>
      </c>
      <c r="K177" s="133"/>
      <c r="L177" s="133"/>
      <c r="M177" s="133"/>
      <c r="N177" s="136"/>
    </row>
    <row r="178" spans="1:14" ht="15.75" thickBot="1" x14ac:dyDescent="0.3">
      <c r="A178" s="132"/>
      <c r="B178" s="134"/>
      <c r="C178" s="181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5"/>
    </row>
    <row r="181" spans="1:14" x14ac:dyDescent="0.25">
      <c r="B181" s="6"/>
      <c r="C181" s="6"/>
      <c r="D181" s="6"/>
      <c r="E181" s="6"/>
      <c r="F181" s="6"/>
    </row>
  </sheetData>
  <sheetProtection algorithmName="SHA-512" hashValue="ta6CWFGji9ybXL57ERyEgFKIwlBevW1w+0jv+MS0Jm42pLJL/Lord/Of7HwAhTdtY8J/ogQca5MR9GA+tI2egw==" saltValue="/uu6O0t0AfW7IuERoSuBlQ==" spinCount="100000" sheet="1" formatCells="0"/>
  <mergeCells count="35">
    <mergeCell ref="A11:N11"/>
    <mergeCell ref="G7:J7"/>
    <mergeCell ref="K7:L7"/>
    <mergeCell ref="A24:B24"/>
    <mergeCell ref="A29:B29"/>
    <mergeCell ref="A21:N21"/>
    <mergeCell ref="A26:N26"/>
    <mergeCell ref="A1:N1"/>
    <mergeCell ref="J2:M2"/>
    <mergeCell ref="J3:M3"/>
    <mergeCell ref="A6:N6"/>
    <mergeCell ref="A9:N9"/>
    <mergeCell ref="B2:E2"/>
    <mergeCell ref="A40:N40"/>
    <mergeCell ref="A42:N42"/>
    <mergeCell ref="A43:A44"/>
    <mergeCell ref="B43:B44"/>
    <mergeCell ref="A30:B30"/>
    <mergeCell ref="A31:B31"/>
    <mergeCell ref="A32:B32"/>
    <mergeCell ref="B154:B155"/>
    <mergeCell ref="A157:N157"/>
    <mergeCell ref="A158:N158"/>
    <mergeCell ref="A52:B52"/>
    <mergeCell ref="A53:N53"/>
    <mergeCell ref="A56:N56"/>
    <mergeCell ref="A57:N57"/>
    <mergeCell ref="D175:E175"/>
    <mergeCell ref="H175:I175"/>
    <mergeCell ref="A163:N163"/>
    <mergeCell ref="A169:N169"/>
    <mergeCell ref="D171:E171"/>
    <mergeCell ref="H171:I171"/>
    <mergeCell ref="D173:E173"/>
    <mergeCell ref="H173:I173"/>
  </mergeCells>
  <pageMargins left="0.7" right="0.7" top="0.75" bottom="0.75" header="0.3" footer="0.3"/>
  <pageSetup paperSize="5" scale="53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Key!B$3:B$14</xm:f>
          </x14:formula1>
          <xm:sqref>K7:L7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  <pageSetUpPr fitToPage="1"/>
  </sheetPr>
  <dimension ref="A1:AL52"/>
  <sheetViews>
    <sheetView topLeftCell="A4" zoomScale="80" zoomScaleNormal="80" zoomScalePageLayoutView="80" workbookViewId="0">
      <selection activeCell="K28" sqref="K28"/>
    </sheetView>
  </sheetViews>
  <sheetFormatPr defaultColWidth="9.140625" defaultRowHeight="15.75" x14ac:dyDescent="0.25"/>
  <cols>
    <col min="1" max="1" width="4.7109375" style="7" customWidth="1"/>
    <col min="2" max="2" width="53.140625" style="7" customWidth="1"/>
    <col min="3" max="7" width="10.7109375" style="7" customWidth="1"/>
    <col min="8" max="16384" width="9.140625" style="7"/>
  </cols>
  <sheetData>
    <row r="1" spans="1:38" x14ac:dyDescent="0.25">
      <c r="A1" s="448" t="s">
        <v>195</v>
      </c>
      <c r="B1" s="449"/>
      <c r="C1" s="449"/>
      <c r="D1" s="449"/>
      <c r="E1" s="449"/>
      <c r="F1" s="449"/>
      <c r="G1" s="450"/>
    </row>
    <row r="2" spans="1:38" x14ac:dyDescent="0.25">
      <c r="A2" s="451" t="s">
        <v>145</v>
      </c>
      <c r="B2" s="452"/>
      <c r="C2" s="452"/>
      <c r="D2" s="452"/>
      <c r="E2" s="452"/>
      <c r="F2" s="452"/>
      <c r="G2" s="453"/>
    </row>
    <row r="3" spans="1:38" ht="18.75" x14ac:dyDescent="0.3">
      <c r="A3" s="88" t="s">
        <v>52</v>
      </c>
      <c r="B3" s="104"/>
      <c r="C3" s="308"/>
      <c r="D3" s="308"/>
      <c r="E3" s="308"/>
      <c r="F3" s="308"/>
      <c r="G3" s="142" t="s">
        <v>53</v>
      </c>
    </row>
    <row r="4" spans="1:38" x14ac:dyDescent="0.25">
      <c r="A4" s="43"/>
      <c r="B4" s="39" t="s">
        <v>146</v>
      </c>
      <c r="C4" s="443" t="s">
        <v>147</v>
      </c>
      <c r="D4" s="443"/>
      <c r="E4" s="443"/>
      <c r="F4" s="443"/>
      <c r="G4" s="444"/>
    </row>
    <row r="5" spans="1:38" x14ac:dyDescent="0.25">
      <c r="A5" s="36"/>
      <c r="B5" s="42"/>
      <c r="C5" s="91" t="str">
        <f>'Cohort Model On-site'!G13</f>
        <v>FY 20_ _</v>
      </c>
      <c r="D5" s="305" t="str">
        <f>'Cohort Model On-site'!I13</f>
        <v>FY 20_ _</v>
      </c>
      <c r="E5" s="305" t="str">
        <f>'Cohort Model On-site'!K13</f>
        <v>FY 20_ _</v>
      </c>
      <c r="F5" s="305" t="str">
        <f>'Cohort Model On-site'!M13</f>
        <v>FY 20_ _</v>
      </c>
      <c r="G5" s="306" t="str">
        <f>'Cohort Model On-site'!O13</f>
        <v>FY 20_ _</v>
      </c>
    </row>
    <row r="6" spans="1:38" x14ac:dyDescent="0.25">
      <c r="A6" s="41"/>
      <c r="B6" s="40"/>
      <c r="C6" s="306" t="s">
        <v>59</v>
      </c>
      <c r="D6" s="39" t="s">
        <v>60</v>
      </c>
      <c r="E6" s="39" t="s">
        <v>61</v>
      </c>
      <c r="F6" s="39" t="s">
        <v>62</v>
      </c>
      <c r="G6" s="39" t="s">
        <v>63</v>
      </c>
    </row>
    <row r="7" spans="1:38" x14ac:dyDescent="0.25">
      <c r="A7" s="27" t="s">
        <v>148</v>
      </c>
      <c r="B7" s="26" t="s">
        <v>149</v>
      </c>
      <c r="C7" s="92"/>
      <c r="D7" s="93"/>
      <c r="E7" s="93"/>
      <c r="F7" s="93"/>
      <c r="G7" s="93"/>
    </row>
    <row r="8" spans="1:38" x14ac:dyDescent="0.25">
      <c r="A8" s="27"/>
      <c r="B8" s="26" t="s">
        <v>150</v>
      </c>
      <c r="C8" s="94"/>
      <c r="D8" s="93"/>
      <c r="E8" s="93"/>
      <c r="F8" s="93"/>
      <c r="G8" s="93"/>
    </row>
    <row r="9" spans="1:38" x14ac:dyDescent="0.25">
      <c r="A9" s="27"/>
      <c r="B9" s="26" t="s">
        <v>151</v>
      </c>
      <c r="C9" s="94"/>
      <c r="D9" s="93"/>
      <c r="E9" s="93"/>
      <c r="F9" s="93"/>
      <c r="G9" s="93"/>
    </row>
    <row r="10" spans="1:38" x14ac:dyDescent="0.25">
      <c r="A10" s="27"/>
      <c r="B10" s="26" t="s">
        <v>152</v>
      </c>
      <c r="C10" s="94"/>
      <c r="D10" s="93"/>
      <c r="E10" s="93"/>
      <c r="F10" s="93"/>
      <c r="G10" s="93"/>
    </row>
    <row r="11" spans="1:38" s="8" customFormat="1" ht="12.75" x14ac:dyDescent="0.2">
      <c r="A11" s="37"/>
      <c r="B11" s="37"/>
      <c r="C11" s="37"/>
      <c r="D11" s="37"/>
      <c r="E11" s="37"/>
      <c r="F11" s="37"/>
      <c r="G11" s="28"/>
    </row>
    <row r="12" spans="1:38" x14ac:dyDescent="0.25">
      <c r="A12" s="307" t="s">
        <v>153</v>
      </c>
      <c r="B12" s="38" t="s">
        <v>154</v>
      </c>
      <c r="C12" s="93"/>
      <c r="D12" s="95"/>
      <c r="E12" s="95"/>
      <c r="F12" s="95"/>
      <c r="G12" s="93"/>
    </row>
    <row r="13" spans="1:38" x14ac:dyDescent="0.25">
      <c r="A13" s="307"/>
      <c r="B13" s="38" t="s">
        <v>155</v>
      </c>
      <c r="C13" s="93"/>
      <c r="D13" s="95"/>
      <c r="E13" s="95"/>
      <c r="F13" s="95"/>
      <c r="G13" s="93"/>
    </row>
    <row r="14" spans="1:38" s="8" customFormat="1" ht="12.75" x14ac:dyDescent="0.2">
      <c r="A14" s="37"/>
      <c r="B14" s="37"/>
      <c r="C14" s="37"/>
      <c r="D14" s="37"/>
      <c r="E14" s="37"/>
      <c r="F14" s="37"/>
      <c r="G14" s="28"/>
    </row>
    <row r="15" spans="1:38" x14ac:dyDescent="0.25">
      <c r="A15" s="27" t="s">
        <v>156</v>
      </c>
      <c r="B15" s="26" t="s">
        <v>157</v>
      </c>
      <c r="C15" s="94"/>
      <c r="D15" s="93"/>
      <c r="E15" s="93"/>
      <c r="F15" s="93"/>
      <c r="G15" s="93"/>
      <c r="AL15" t="s">
        <v>158</v>
      </c>
    </row>
    <row r="16" spans="1:38" x14ac:dyDescent="0.25">
      <c r="A16" s="27"/>
      <c r="B16" s="26" t="s">
        <v>159</v>
      </c>
      <c r="C16" s="94"/>
      <c r="D16" s="93"/>
      <c r="E16" s="93"/>
      <c r="F16" s="93"/>
      <c r="G16" s="93"/>
    </row>
    <row r="17" spans="1:7" x14ac:dyDescent="0.25">
      <c r="A17" s="27"/>
      <c r="B17" s="26" t="s">
        <v>160</v>
      </c>
      <c r="C17" s="94"/>
      <c r="D17" s="93"/>
      <c r="E17" s="93"/>
      <c r="F17" s="93"/>
      <c r="G17" s="93"/>
    </row>
    <row r="18" spans="1:7" x14ac:dyDescent="0.25">
      <c r="A18" s="27"/>
      <c r="B18" s="26" t="s">
        <v>161</v>
      </c>
      <c r="C18" s="94"/>
      <c r="D18" s="93"/>
      <c r="E18" s="93"/>
      <c r="F18" s="93"/>
      <c r="G18" s="93"/>
    </row>
    <row r="19" spans="1:7" s="8" customFormat="1" ht="12.75" x14ac:dyDescent="0.2">
      <c r="A19" s="30"/>
      <c r="B19" s="29"/>
      <c r="C19" s="29"/>
      <c r="D19" s="28"/>
      <c r="E19" s="28"/>
      <c r="F19" s="28"/>
      <c r="G19" s="28"/>
    </row>
    <row r="20" spans="1:7" x14ac:dyDescent="0.25">
      <c r="A20" s="27" t="s">
        <v>162</v>
      </c>
      <c r="B20" s="26" t="s">
        <v>163</v>
      </c>
      <c r="C20" s="34"/>
      <c r="D20" s="33"/>
      <c r="E20" s="33"/>
      <c r="F20" s="33"/>
      <c r="G20" s="33"/>
    </row>
    <row r="21" spans="1:7" x14ac:dyDescent="0.25">
      <c r="A21" s="31"/>
      <c r="B21" s="32" t="s">
        <v>164</v>
      </c>
      <c r="C21" s="25">
        <f>SUM('Per Credit Model Off-site'!F29)</f>
        <v>0</v>
      </c>
      <c r="D21" s="25">
        <f>SUM('Per Credit Model Off-site'!H29)</f>
        <v>0</v>
      </c>
      <c r="E21" s="25">
        <f>SUM('Per Credit Model Off-site'!J29)</f>
        <v>0</v>
      </c>
      <c r="F21" s="25">
        <f>SUM('Per Credit Model Off-site'!L29)</f>
        <v>0</v>
      </c>
      <c r="G21" s="25">
        <f>SUM('Per Credit Model Off-site'!N29)</f>
        <v>0</v>
      </c>
    </row>
    <row r="22" spans="1:7" x14ac:dyDescent="0.25">
      <c r="A22" s="31"/>
      <c r="B22" s="32" t="s">
        <v>165</v>
      </c>
      <c r="C22" s="25">
        <f>SUM('Per Credit Model Off-site'!F30)</f>
        <v>0</v>
      </c>
      <c r="D22" s="25">
        <f>SUM('Per Credit Model Off-site'!H30)</f>
        <v>0</v>
      </c>
      <c r="E22" s="25">
        <f>SUM('Per Credit Model Off-site'!J30)</f>
        <v>0</v>
      </c>
      <c r="F22" s="25">
        <f>SUM('Per Credit Model Off-site'!L30)</f>
        <v>0</v>
      </c>
      <c r="G22" s="25">
        <f>SUM('Per Credit Model Off-site'!N30)</f>
        <v>0</v>
      </c>
    </row>
    <row r="23" spans="1:7" x14ac:dyDescent="0.25">
      <c r="A23" s="31"/>
      <c r="B23" s="32" t="s">
        <v>166</v>
      </c>
      <c r="C23" s="96"/>
      <c r="D23" s="97"/>
      <c r="E23" s="97"/>
      <c r="F23" s="97"/>
      <c r="G23" s="97"/>
    </row>
    <row r="24" spans="1:7" x14ac:dyDescent="0.25">
      <c r="A24" s="31"/>
      <c r="B24" s="32" t="s">
        <v>167</v>
      </c>
      <c r="C24" s="96"/>
      <c r="D24" s="97"/>
      <c r="E24" s="97"/>
      <c r="F24" s="97"/>
      <c r="G24" s="97"/>
    </row>
    <row r="25" spans="1:7" x14ac:dyDescent="0.25">
      <c r="A25" s="31"/>
      <c r="B25" s="32" t="s">
        <v>168</v>
      </c>
      <c r="C25" s="96"/>
      <c r="D25" s="97"/>
      <c r="E25" s="97"/>
      <c r="F25" s="97"/>
      <c r="G25" s="97"/>
    </row>
    <row r="26" spans="1:7" x14ac:dyDescent="0.25">
      <c r="A26" s="31"/>
      <c r="B26" s="26" t="s">
        <v>169</v>
      </c>
      <c r="C26" s="25">
        <f>SUM(C21:C25)</f>
        <v>0</v>
      </c>
      <c r="D26" s="25">
        <f>SUM(D21:D25)</f>
        <v>0</v>
      </c>
      <c r="E26" s="25">
        <f>SUM(E21:E25)</f>
        <v>0</v>
      </c>
      <c r="F26" s="25">
        <f>SUM(F21:F25)</f>
        <v>0</v>
      </c>
      <c r="G26" s="25">
        <f>SUM(G21:G25)</f>
        <v>0</v>
      </c>
    </row>
    <row r="27" spans="1:7" x14ac:dyDescent="0.25">
      <c r="A27" s="27" t="s">
        <v>170</v>
      </c>
      <c r="B27" s="26" t="s">
        <v>171</v>
      </c>
      <c r="C27" s="34"/>
      <c r="D27" s="33"/>
      <c r="E27" s="33"/>
      <c r="F27" s="33"/>
      <c r="G27" s="33"/>
    </row>
    <row r="28" spans="1:7" x14ac:dyDescent="0.25">
      <c r="A28" s="35"/>
      <c r="B28" s="26" t="s">
        <v>172</v>
      </c>
      <c r="C28" s="34"/>
      <c r="D28" s="33"/>
      <c r="E28" s="33"/>
      <c r="F28" s="33"/>
      <c r="G28" s="33"/>
    </row>
    <row r="29" spans="1:7" x14ac:dyDescent="0.25">
      <c r="A29" s="31"/>
      <c r="B29" s="32" t="s">
        <v>173</v>
      </c>
      <c r="C29" s="25">
        <f>SUM('Per Credit Model Off-site'!F46+'Per Credit Model Off-site'!F47+'Per Credit Model Off-site'!F54)</f>
        <v>0</v>
      </c>
      <c r="D29" s="25">
        <f>SUM('Per Credit Model Off-site'!H46+'Per Credit Model Off-site'!H47+'Per Credit Model Off-site'!H54)</f>
        <v>0</v>
      </c>
      <c r="E29" s="25">
        <f>SUM('Per Credit Model Off-site'!J46+'Per Credit Model Off-site'!J47+'Per Credit Model Off-site'!J54)</f>
        <v>0</v>
      </c>
      <c r="F29" s="25">
        <f>SUM('Per Credit Model Off-site'!L46+'Per Credit Model Off-site'!L47+'Per Credit Model Off-site'!L54)</f>
        <v>0</v>
      </c>
      <c r="G29" s="25">
        <f>SUM('Per Credit Model Off-site'!N46+'Per Credit Model Off-site'!N47+'Per Credit Model Off-site'!N54)</f>
        <v>0</v>
      </c>
    </row>
    <row r="30" spans="1:7" x14ac:dyDescent="0.25">
      <c r="A30" s="31"/>
      <c r="B30" s="32" t="s">
        <v>174</v>
      </c>
      <c r="C30" s="25">
        <f>SUM('Per Credit Model Off-site'!F48+'Per Credit Model Off-site'!F49+'Per Credit Model Off-site'!F50+'Per Credit Model Off-site'!F51+'Per Credit Model Off-site'!F55)</f>
        <v>0</v>
      </c>
      <c r="D30" s="25">
        <f>SUM('Per Credit Model Off-site'!H48+'Per Credit Model Off-site'!H49+'Per Credit Model Off-site'!H50+'Per Credit Model Off-site'!H51+'Per Credit Model Off-site'!H55)</f>
        <v>0</v>
      </c>
      <c r="E30" s="25">
        <f>SUM('Per Credit Model Off-site'!J48+'Per Credit Model Off-site'!J49+'Per Credit Model Off-site'!J50+'Per Credit Model Off-site'!J51+'Per Credit Model Off-site'!J55)</f>
        <v>0</v>
      </c>
      <c r="F30" s="25">
        <f>SUM('Per Credit Model Off-site'!L48+'Per Credit Model Off-site'!L49+'Per Credit Model Off-site'!L50+'Per Credit Model Off-site'!L51+'Per Credit Model Off-site'!L55)</f>
        <v>0</v>
      </c>
      <c r="G30" s="25">
        <f>SUM('Per Credit Model Off-site'!N48+'Per Credit Model Off-site'!N49+'Per Credit Model Off-site'!N50+'Per Credit Model Off-site'!N51+'Per Credit Model Off-site'!N55)</f>
        <v>0</v>
      </c>
    </row>
    <row r="31" spans="1:7" x14ac:dyDescent="0.25">
      <c r="A31" s="35"/>
      <c r="B31" s="26" t="s">
        <v>175</v>
      </c>
      <c r="C31" s="34"/>
      <c r="D31" s="33"/>
      <c r="E31" s="33"/>
      <c r="F31" s="33"/>
      <c r="G31" s="33"/>
    </row>
    <row r="32" spans="1:7" x14ac:dyDescent="0.25">
      <c r="A32" s="31"/>
      <c r="B32" s="32" t="s">
        <v>176</v>
      </c>
      <c r="C32" s="96"/>
      <c r="D32" s="97"/>
      <c r="E32" s="97"/>
      <c r="F32" s="97"/>
      <c r="G32" s="97"/>
    </row>
    <row r="33" spans="1:7" x14ac:dyDescent="0.25">
      <c r="A33" s="31"/>
      <c r="B33" s="32" t="s">
        <v>177</v>
      </c>
      <c r="C33" s="96"/>
      <c r="D33" s="97"/>
      <c r="E33" s="97"/>
      <c r="F33" s="97"/>
      <c r="G33" s="97"/>
    </row>
    <row r="34" spans="1:7" x14ac:dyDescent="0.25">
      <c r="A34" s="31"/>
      <c r="B34" s="32" t="s">
        <v>178</v>
      </c>
      <c r="C34" s="96"/>
      <c r="D34" s="97"/>
      <c r="E34" s="97"/>
      <c r="F34" s="97"/>
      <c r="G34" s="97"/>
    </row>
    <row r="35" spans="1:7" x14ac:dyDescent="0.25">
      <c r="A35" s="31"/>
      <c r="B35" s="26" t="s">
        <v>132</v>
      </c>
      <c r="C35" s="25">
        <f>SUM(C29:C34)</f>
        <v>0</v>
      </c>
      <c r="D35" s="25">
        <f>SUM(D29:D34)</f>
        <v>0</v>
      </c>
      <c r="E35" s="25">
        <f t="shared" ref="E35:G35" si="0">SUM(E29:E34)</f>
        <v>0</v>
      </c>
      <c r="F35" s="25">
        <f t="shared" si="0"/>
        <v>0</v>
      </c>
      <c r="G35" s="25">
        <f t="shared" si="0"/>
        <v>0</v>
      </c>
    </row>
    <row r="36" spans="1:7" s="8" customFormat="1" ht="12.75" x14ac:dyDescent="0.2">
      <c r="A36" s="30"/>
      <c r="B36" s="29"/>
      <c r="C36" s="29"/>
      <c r="D36" s="28"/>
      <c r="E36" s="28"/>
      <c r="F36" s="28"/>
      <c r="G36" s="28"/>
    </row>
    <row r="37" spans="1:7" x14ac:dyDescent="0.25">
      <c r="A37" s="27" t="s">
        <v>179</v>
      </c>
      <c r="B37" s="26" t="s">
        <v>180</v>
      </c>
      <c r="C37" s="25">
        <f>SUM(C26-C35)</f>
        <v>0</v>
      </c>
      <c r="D37" s="25">
        <f>SUM(D26-D35)</f>
        <v>0</v>
      </c>
      <c r="E37" s="25">
        <f>SUM(E26-E35)</f>
        <v>0</v>
      </c>
      <c r="F37" s="25">
        <f>SUM(F26-F35)</f>
        <v>0</v>
      </c>
      <c r="G37" s="25">
        <f>SUM(G26-G35)</f>
        <v>0</v>
      </c>
    </row>
    <row r="38" spans="1:7" s="8" customFormat="1" ht="14.65" customHeight="1" x14ac:dyDescent="0.2">
      <c r="A38" s="23"/>
      <c r="B38" s="22"/>
      <c r="C38" s="21"/>
      <c r="D38" s="21"/>
      <c r="E38" s="21"/>
      <c r="F38" s="21"/>
      <c r="G38" s="20"/>
    </row>
    <row r="39" spans="1:7" x14ac:dyDescent="0.25">
      <c r="A39" s="445" t="s">
        <v>181</v>
      </c>
      <c r="B39" s="446"/>
      <c r="C39" s="446"/>
      <c r="D39" s="446"/>
      <c r="E39" s="446"/>
      <c r="F39" s="446"/>
      <c r="G39" s="447"/>
    </row>
    <row r="40" spans="1:7" x14ac:dyDescent="0.25">
      <c r="A40" s="454" t="s">
        <v>182</v>
      </c>
      <c r="B40" s="454"/>
      <c r="C40" s="454"/>
      <c r="D40" s="454"/>
      <c r="E40" s="454"/>
      <c r="F40" s="454"/>
      <c r="G40" s="455"/>
    </row>
    <row r="41" spans="1:7" x14ac:dyDescent="0.25">
      <c r="A41" s="456"/>
      <c r="B41" s="456"/>
      <c r="C41" s="456"/>
      <c r="D41" s="456"/>
      <c r="E41" s="456"/>
      <c r="F41" s="456"/>
      <c r="G41" s="457"/>
    </row>
    <row r="42" spans="1:7" x14ac:dyDescent="0.25">
      <c r="A42" s="456"/>
      <c r="B42" s="456"/>
      <c r="C42" s="456"/>
      <c r="D42" s="456"/>
      <c r="E42" s="456"/>
      <c r="F42" s="456"/>
      <c r="G42" s="457"/>
    </row>
    <row r="43" spans="1:7" x14ac:dyDescent="0.25">
      <c r="A43" s="456"/>
      <c r="B43" s="456"/>
      <c r="C43" s="456"/>
      <c r="D43" s="456"/>
      <c r="E43" s="456"/>
      <c r="F43" s="456"/>
      <c r="G43" s="457"/>
    </row>
    <row r="44" spans="1:7" x14ac:dyDescent="0.25">
      <c r="A44" s="456"/>
      <c r="B44" s="456"/>
      <c r="C44" s="456"/>
      <c r="D44" s="456"/>
      <c r="E44" s="456"/>
      <c r="F44" s="456"/>
      <c r="G44" s="457"/>
    </row>
    <row r="45" spans="1:7" x14ac:dyDescent="0.25">
      <c r="A45" s="458"/>
      <c r="B45" s="458"/>
      <c r="C45" s="458"/>
      <c r="D45" s="458"/>
      <c r="E45" s="458"/>
      <c r="F45" s="458"/>
      <c r="G45" s="459"/>
    </row>
    <row r="46" spans="1:7" x14ac:dyDescent="0.25">
      <c r="A46" s="19" t="s">
        <v>183</v>
      </c>
      <c r="B46" s="8"/>
      <c r="C46" s="8"/>
      <c r="D46" s="8"/>
      <c r="E46" s="8"/>
      <c r="G46" s="12"/>
    </row>
    <row r="47" spans="1:7" x14ac:dyDescent="0.25">
      <c r="A47" s="19" t="s">
        <v>184</v>
      </c>
      <c r="B47" s="8"/>
      <c r="C47" s="8"/>
      <c r="D47" s="8"/>
      <c r="E47" s="8"/>
      <c r="G47" s="12"/>
    </row>
    <row r="48" spans="1:7" x14ac:dyDescent="0.25">
      <c r="A48" s="19" t="s">
        <v>185</v>
      </c>
      <c r="B48" s="8"/>
      <c r="C48" s="8"/>
      <c r="D48" s="8"/>
      <c r="E48" s="8"/>
      <c r="G48" s="12"/>
    </row>
    <row r="49" spans="1:7" x14ac:dyDescent="0.25">
      <c r="A49" s="18" t="s">
        <v>186</v>
      </c>
      <c r="B49" s="17"/>
      <c r="C49" s="8"/>
      <c r="D49" s="17"/>
      <c r="E49" s="17"/>
      <c r="F49" s="16"/>
      <c r="G49" s="15"/>
    </row>
    <row r="50" spans="1:7" x14ac:dyDescent="0.25">
      <c r="A50" s="13" t="s">
        <v>187</v>
      </c>
      <c r="C50" s="14"/>
      <c r="D50" s="13" t="s">
        <v>188</v>
      </c>
      <c r="E50" s="99"/>
      <c r="F50" s="99"/>
      <c r="G50" s="100"/>
    </row>
    <row r="51" spans="1:7" s="9" customFormat="1" ht="26.25" x14ac:dyDescent="0.4">
      <c r="A51" s="11"/>
      <c r="B51" s="10"/>
      <c r="C51" s="10"/>
      <c r="D51" s="103"/>
      <c r="E51" s="101"/>
      <c r="F51" s="101"/>
      <c r="G51" s="102"/>
    </row>
    <row r="52" spans="1:7" s="8" customFormat="1" ht="12.75" x14ac:dyDescent="0.2"/>
  </sheetData>
  <sheetProtection algorithmName="SHA-512" hashValue="pnuF29IbEnoTm3paMIRB6yGQ5nXxNbM3jPglF04LpmgFNQ9AiTBimV0fSjnNoDpi5FN9WIOlW1GSiMrk/Ld4Og==" saltValue="1srvyXfInKZgx5YjhL1xHw==" spinCount="100000" sheet="1" formatCells="0"/>
  <mergeCells count="5">
    <mergeCell ref="A1:G1"/>
    <mergeCell ref="A2:G2"/>
    <mergeCell ref="C4:G4"/>
    <mergeCell ref="A39:G39"/>
    <mergeCell ref="A40:G45"/>
  </mergeCells>
  <printOptions horizontalCentered="1" verticalCentered="1"/>
  <pageMargins left="0.25" right="0.25" top="0.25" bottom="0.25" header="0.05" footer="0.05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597D55BCE18C479644F38B09C55B29" ma:contentTypeVersion="4" ma:contentTypeDescription="Create a new document." ma:contentTypeScope="" ma:versionID="9d0205edd9f1984861e275661b3670f0">
  <xsd:schema xmlns:xsd="http://www.w3.org/2001/XMLSchema" xmlns:xs="http://www.w3.org/2001/XMLSchema" xmlns:p="http://schemas.microsoft.com/office/2006/metadata/properties" xmlns:ns2="8b7ddcf5-c318-4fbc-ba52-b44e54abfdd7" xmlns:ns3="3b637919-828c-41bc-b0a3-5de0fa612e60" targetNamespace="http://schemas.microsoft.com/office/2006/metadata/properties" ma:root="true" ma:fieldsID="8395afc95f67a4977baf7c87b2300dc6" ns2:_="" ns3:_="">
    <xsd:import namespace="8b7ddcf5-c318-4fbc-ba52-b44e54abfdd7"/>
    <xsd:import namespace="3b637919-828c-41bc-b0a3-5de0fa612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ddcf5-c318-4fbc-ba52-b44e54abf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37919-828c-41bc-b0a3-5de0fa612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7220E-7F79-4B57-846A-14EAAA79F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C65ED-7856-4FF2-BD97-114B6AC05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7ddcf5-c318-4fbc-ba52-b44e54abfdd7"/>
    <ds:schemaRef ds:uri="3b637919-828c-41bc-b0a3-5de0fa612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BAEF8-3B6E-4067-8DC0-493E7F47D9F5}">
  <ds:schemaRefs>
    <ds:schemaRef ds:uri="3b637919-828c-41bc-b0a3-5de0fa612e60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7ddcf5-c318-4fbc-ba52-b44e54abfdd7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Standard Work</vt:lpstr>
      <vt:lpstr>Cohort Model On-site</vt:lpstr>
      <vt:lpstr>Cohort UWSA Summary On-site</vt:lpstr>
      <vt:lpstr>Cohort Model Off-site</vt:lpstr>
      <vt:lpstr>Cohort UWSA Summary Off-site</vt:lpstr>
      <vt:lpstr>Per Credit Model On-site</vt:lpstr>
      <vt:lpstr>Per Credit UWSA Summary On-site</vt:lpstr>
      <vt:lpstr>Per Credit Model Off-site</vt:lpstr>
      <vt:lpstr>Per Credit UWSA Summary Off-sit</vt:lpstr>
      <vt:lpstr>Key</vt:lpstr>
      <vt:lpstr>'Cohort Model Off-site'!Print_Area</vt:lpstr>
      <vt:lpstr>'Cohort Model On-site'!Print_Area</vt:lpstr>
      <vt:lpstr>'Cohort UWSA Summary Off-site'!Print_Area</vt:lpstr>
      <vt:lpstr>'Cohort UWSA Summary On-site'!Print_Area</vt:lpstr>
      <vt:lpstr>'Per Credit Model Off-site'!Print_Area</vt:lpstr>
      <vt:lpstr>'Per Credit Model On-site'!Print_Area</vt:lpstr>
      <vt:lpstr>'Per Credit UWSA Summary Off-sit'!Print_Area</vt:lpstr>
      <vt:lpstr>'Per Credit UWSA Summary On-site'!Print_Area</vt:lpstr>
      <vt:lpstr>'Standard Work'!Print_Area</vt:lpstr>
    </vt:vector>
  </TitlesOfParts>
  <Manager/>
  <Company>UW - Oshkosh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 Oshkosh</dc:creator>
  <cp:keywords/>
  <dc:description/>
  <cp:lastModifiedBy>UW Oshkosh</cp:lastModifiedBy>
  <cp:revision/>
  <dcterms:created xsi:type="dcterms:W3CDTF">2016-08-26T18:18:08Z</dcterms:created>
  <dcterms:modified xsi:type="dcterms:W3CDTF">2019-04-19T13:39:20Z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0x01010023597D55BCE18C479644F38B09C55B29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