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7"/>
  <workbookPr autoCompressPictures="0"/>
  <mc:AlternateContent xmlns:mc="http://schemas.openxmlformats.org/markup-compatibility/2006">
    <mc:Choice Requires="x15">
      <x15ac:absPath xmlns:x15ac="http://schemas.microsoft.com/office/spreadsheetml/2010/11/ac" url="C:\Users\mannle\Desktop\"/>
    </mc:Choice>
  </mc:AlternateContent>
  <xr:revisionPtr revIDLastSave="366" documentId="11_C32A7955B43AD92773406D51F1DA338D24BCDA6F" xr6:coauthVersionLast="47" xr6:coauthVersionMax="47" xr10:uidLastSave="{6650DFC7-2E1E-4A3C-ADA3-64541E142ECC}"/>
  <bookViews>
    <workbookView xWindow="0" yWindow="0" windowWidth="20490" windowHeight="7620" xr2:uid="{00000000-000D-0000-FFFF-FFFF00000000}"/>
  </bookViews>
  <sheets>
    <sheet name="Pay Base Conversions" sheetId="2" r:id="rId1"/>
    <sheet name="Budget Calculations" sheetId="1" r:id="rId2"/>
    <sheet name="MTDC Example Budet" sheetId="4" r:id="rId3"/>
    <sheet name="MTDC Definition" sheetId="3" r:id="rId4"/>
  </sheets>
  <calcPr calcId="191028" concurrentCalc="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P98" i="1" l="1"/>
  <c r="AU44" i="1"/>
  <c r="AS44" i="1"/>
  <c r="AU43" i="1"/>
  <c r="AU42" i="1"/>
  <c r="AU41" i="1"/>
  <c r="AU40" i="1"/>
  <c r="AU39" i="1"/>
  <c r="AU38" i="1"/>
  <c r="AU37" i="1"/>
  <c r="AU36" i="1"/>
  <c r="AU35" i="1"/>
  <c r="AU34" i="1"/>
  <c r="AU33" i="1"/>
  <c r="AS34" i="1"/>
  <c r="AS35" i="1"/>
  <c r="AS36" i="1"/>
  <c r="AS37" i="1"/>
  <c r="AS38" i="1"/>
  <c r="AS39" i="1"/>
  <c r="AS40" i="1"/>
  <c r="AS41" i="1"/>
  <c r="AS42" i="1"/>
  <c r="AS43" i="1"/>
  <c r="AS33" i="1"/>
  <c r="AU32" i="1"/>
  <c r="AU31" i="1"/>
  <c r="AU30" i="1"/>
  <c r="AU29" i="1"/>
  <c r="AS31" i="1"/>
  <c r="AS32" i="1"/>
  <c r="AP25" i="1"/>
  <c r="AQ25" i="1"/>
  <c r="AT25" i="1"/>
  <c r="AU24" i="1"/>
  <c r="AU23" i="1"/>
  <c r="AU22" i="1"/>
  <c r="AU21" i="1"/>
  <c r="AU20" i="1"/>
  <c r="AU19" i="1"/>
  <c r="AU18" i="1"/>
  <c r="AU17" i="1"/>
  <c r="AU12" i="1"/>
  <c r="AU11" i="1"/>
  <c r="AU10" i="1"/>
  <c r="AU9" i="1"/>
  <c r="AU16" i="1"/>
  <c r="AU15" i="1"/>
  <c r="AU14" i="1"/>
  <c r="AU13" i="1"/>
  <c r="AS24" i="1"/>
  <c r="AS23" i="1"/>
  <c r="AS22" i="1"/>
  <c r="AS21" i="1"/>
  <c r="AS20" i="1"/>
  <c r="AS19" i="1"/>
  <c r="AS18" i="1"/>
  <c r="AS17" i="1"/>
  <c r="AS16" i="1"/>
  <c r="AS15" i="1"/>
  <c r="AS14" i="1"/>
  <c r="AS13" i="1"/>
  <c r="AS12" i="1"/>
  <c r="AM86" i="1"/>
  <c r="AL86" i="1"/>
  <c r="AK86" i="1"/>
  <c r="AJ86" i="1"/>
  <c r="AI86" i="1"/>
  <c r="AQ80" i="1"/>
  <c r="AP80" i="1"/>
  <c r="AQ75" i="1"/>
  <c r="AP75" i="1"/>
  <c r="AQ54" i="1"/>
  <c r="AP54" i="1"/>
  <c r="AQ60" i="1"/>
  <c r="AP60" i="1"/>
  <c r="AQ69" i="1"/>
  <c r="AP69" i="1"/>
  <c r="BA53" i="1"/>
  <c r="AI53" i="1" s="1"/>
  <c r="BA52" i="1"/>
  <c r="AI52" i="1" s="1"/>
  <c r="BA51" i="1"/>
  <c r="AI51" i="1" s="1"/>
  <c r="BA50" i="1"/>
  <c r="AI50" i="1" s="1"/>
  <c r="AO51" i="1"/>
  <c r="AO50" i="1"/>
  <c r="AS30" i="1"/>
  <c r="AS29" i="1"/>
  <c r="AS11" i="1"/>
  <c r="AS10" i="1"/>
  <c r="AJ81" i="1"/>
  <c r="AI81" i="1"/>
  <c r="AJ45" i="1"/>
  <c r="AI45" i="1"/>
  <c r="AH33" i="1"/>
  <c r="AH29" i="1"/>
  <c r="AU45" i="1"/>
  <c r="AT45" i="1"/>
  <c r="AQ45" i="1"/>
  <c r="AP45" i="1"/>
  <c r="AM69" i="1"/>
  <c r="AM81" i="1"/>
  <c r="AM85" i="1"/>
  <c r="AL69" i="1"/>
  <c r="AL81" i="1"/>
  <c r="AL85" i="1"/>
  <c r="AK69" i="1"/>
  <c r="AK81" i="1"/>
  <c r="AK85" i="1"/>
  <c r="AJ69" i="1"/>
  <c r="AJ85" i="1"/>
  <c r="AI54" i="1"/>
  <c r="AI69" i="1"/>
  <c r="AI85" i="1"/>
  <c r="AN87" i="1"/>
  <c r="AN86" i="1"/>
  <c r="AN85" i="1"/>
  <c r="AH10" i="1"/>
  <c r="AH11" i="1"/>
  <c r="AH12" i="1"/>
  <c r="AH30" i="1"/>
  <c r="AH31" i="1"/>
  <c r="AH32" i="1"/>
  <c r="AH14" i="1"/>
  <c r="AH15" i="1"/>
  <c r="AH34" i="1"/>
  <c r="AH35" i="1"/>
  <c r="AM25" i="1"/>
  <c r="AH22" i="1"/>
  <c r="AH23" i="1"/>
  <c r="AH24" i="1"/>
  <c r="AM26" i="1"/>
  <c r="AM45" i="1"/>
  <c r="AH42" i="1"/>
  <c r="AH43" i="1"/>
  <c r="AH44" i="1"/>
  <c r="AM46" i="1"/>
  <c r="AM47" i="1"/>
  <c r="AL25" i="1"/>
  <c r="AH19" i="1"/>
  <c r="AH20" i="1"/>
  <c r="AH21" i="1"/>
  <c r="AL26" i="1"/>
  <c r="AL45" i="1"/>
  <c r="AH39" i="1"/>
  <c r="AH40" i="1"/>
  <c r="AH41" i="1"/>
  <c r="AL46" i="1"/>
  <c r="AL47" i="1"/>
  <c r="AK25" i="1"/>
  <c r="AH16" i="1"/>
  <c r="AH17" i="1"/>
  <c r="AH18" i="1"/>
  <c r="AK26" i="1"/>
  <c r="AK45" i="1"/>
  <c r="AH36" i="1"/>
  <c r="AH37" i="1"/>
  <c r="AH38" i="1"/>
  <c r="AK46" i="1"/>
  <c r="AK47" i="1"/>
  <c r="B3" i="2"/>
  <c r="AI31" i="1"/>
  <c r="AI32" i="1"/>
  <c r="AI12" i="1"/>
  <c r="B8" i="2"/>
  <c r="J19" i="2"/>
  <c r="M6" i="2"/>
  <c r="B42" i="2"/>
  <c r="C42" i="2"/>
  <c r="B41" i="2"/>
  <c r="C41" i="2"/>
  <c r="B40" i="2"/>
  <c r="C40" i="2"/>
  <c r="B39" i="2"/>
  <c r="C39" i="2"/>
  <c r="B38" i="2"/>
  <c r="C38" i="2"/>
  <c r="B37" i="2"/>
  <c r="C37" i="2"/>
  <c r="B36" i="2"/>
  <c r="C36" i="2"/>
  <c r="B35" i="2"/>
  <c r="C35" i="2"/>
  <c r="B34" i="2"/>
  <c r="C34" i="2"/>
  <c r="B33" i="2"/>
  <c r="C33" i="2"/>
  <c r="B32" i="2"/>
  <c r="C32" i="2"/>
  <c r="B31" i="2"/>
  <c r="C31" i="2"/>
  <c r="B30" i="2"/>
  <c r="C30" i="2"/>
  <c r="B29" i="2"/>
  <c r="C29" i="2"/>
  <c r="B28" i="2"/>
  <c r="C28" i="2"/>
  <c r="B27" i="2"/>
  <c r="C27" i="2"/>
  <c r="B26" i="2"/>
  <c r="C26" i="2"/>
  <c r="B25" i="2"/>
  <c r="C25" i="2"/>
  <c r="B24" i="2"/>
  <c r="C24" i="2"/>
  <c r="B23" i="2"/>
  <c r="C23" i="2"/>
  <c r="H22" i="2"/>
  <c r="I22" i="2"/>
  <c r="I23" i="2"/>
  <c r="B22" i="2"/>
  <c r="C22" i="2"/>
  <c r="B21" i="2"/>
  <c r="C21" i="2"/>
  <c r="B20" i="2"/>
  <c r="C20" i="2"/>
  <c r="K19" i="2"/>
  <c r="B19" i="2"/>
  <c r="C19" i="2"/>
  <c r="B18" i="2"/>
  <c r="C18" i="2"/>
  <c r="B17" i="2"/>
  <c r="C17" i="2"/>
  <c r="J16" i="2"/>
  <c r="K16" i="2"/>
  <c r="B14" i="2"/>
  <c r="C14" i="2"/>
  <c r="J13" i="2"/>
  <c r="B13" i="2"/>
  <c r="C13" i="2"/>
  <c r="B12" i="2"/>
  <c r="C12" i="2"/>
  <c r="B11" i="2"/>
  <c r="C11" i="2"/>
  <c r="J10" i="2"/>
  <c r="B10" i="2"/>
  <c r="C10" i="2"/>
  <c r="B9" i="2"/>
  <c r="C9" i="2"/>
  <c r="C8" i="2"/>
  <c r="E8" i="2"/>
  <c r="I7" i="2"/>
  <c r="J7" i="2"/>
  <c r="B7" i="2"/>
  <c r="C7" i="2"/>
  <c r="B6" i="2"/>
  <c r="C6" i="2"/>
  <c r="B5" i="2"/>
  <c r="C5" i="2"/>
  <c r="E5" i="2"/>
  <c r="I4" i="2"/>
  <c r="J4" i="2"/>
  <c r="B4" i="2"/>
  <c r="C4" i="2"/>
  <c r="C3" i="2"/>
  <c r="I24" i="2"/>
  <c r="I25" i="2"/>
  <c r="AI30" i="1"/>
  <c r="AJ34" i="1"/>
  <c r="AJ35" i="1"/>
  <c r="AJ14" i="1"/>
  <c r="AK38" i="1"/>
  <c r="AK17" i="1"/>
  <c r="AK18" i="1"/>
  <c r="AL39" i="1"/>
  <c r="AL40" i="1"/>
  <c r="AL41" i="1"/>
  <c r="AL21" i="1"/>
  <c r="AM44" i="1"/>
  <c r="AM23" i="1"/>
  <c r="AM24" i="1"/>
  <c r="AM60" i="1"/>
  <c r="AM84" i="1" s="1"/>
  <c r="AM54" i="1"/>
  <c r="AL54" i="1"/>
  <c r="AK54" i="1"/>
  <c r="AJ54" i="1"/>
  <c r="AM43" i="1"/>
  <c r="AM42" i="1"/>
  <c r="AK37" i="1"/>
  <c r="AM22" i="1"/>
  <c r="AL20" i="1"/>
  <c r="AL19" i="1"/>
  <c r="AK16" i="1"/>
  <c r="AJ15" i="1"/>
  <c r="AI11" i="1"/>
  <c r="AI10" i="1"/>
  <c r="AN69" i="1"/>
  <c r="AN54" i="1"/>
  <c r="AK36" i="1"/>
  <c r="AJ46" i="1"/>
  <c r="AJ33" i="1"/>
  <c r="AL60" i="1"/>
  <c r="AL84" i="1" s="1"/>
  <c r="AK60" i="1"/>
  <c r="AK84" i="1" s="1"/>
  <c r="AP46" i="1"/>
  <c r="AT46" i="1"/>
  <c r="AL82" i="1"/>
  <c r="AM82" i="1"/>
  <c r="AK82" i="1"/>
  <c r="AK88" i="1"/>
  <c r="AN109" i="1"/>
  <c r="AN110" i="1"/>
  <c r="AE99" i="1"/>
  <c r="AK99" i="1" s="1"/>
  <c r="AK108" i="1"/>
  <c r="AK111" i="1"/>
  <c r="AR97" i="1" s="1"/>
  <c r="AR98" i="1" s="1"/>
  <c r="AP84" i="1"/>
  <c r="AP85" i="1"/>
  <c r="AP92" i="1" s="1"/>
  <c r="AM88" i="1"/>
  <c r="AL88" i="1"/>
  <c r="AE102" i="1"/>
  <c r="AL102" i="1" s="1"/>
  <c r="AL108" i="1"/>
  <c r="AL111" i="1"/>
  <c r="AS97" i="1" s="1"/>
  <c r="AE105" i="1"/>
  <c r="AM105" i="1" s="1"/>
  <c r="AM108" i="1"/>
  <c r="AM111" i="1"/>
  <c r="AT97" i="1" s="1"/>
  <c r="AU25" i="1" l="1"/>
  <c r="AT98" i="1"/>
  <c r="AT99" i="1" s="1"/>
  <c r="AS98" i="1"/>
  <c r="AS99" i="1" s="1"/>
  <c r="AR99" i="1"/>
  <c r="AI46" i="1"/>
  <c r="AN46" i="1" s="1"/>
  <c r="AI29" i="1"/>
  <c r="AN45" i="1"/>
  <c r="AN81" i="1"/>
  <c r="AF13" i="1" l="1"/>
  <c r="AF9" i="1"/>
  <c r="AU46" i="1"/>
  <c r="AQ46" i="1"/>
  <c r="AQ84" i="1" s="1"/>
  <c r="AQ85" i="1" s="1"/>
  <c r="AQ92" i="1" l="1"/>
  <c r="AQ93" i="1" s="1"/>
  <c r="AI25" i="1"/>
  <c r="AH9" i="1"/>
  <c r="AI26" i="1" s="1"/>
  <c r="AI9" i="1"/>
  <c r="AJ25" i="1"/>
  <c r="AH13" i="1"/>
  <c r="AJ26" i="1" s="1"/>
  <c r="AJ13" i="1"/>
  <c r="AJ47" i="1" l="1"/>
  <c r="AN26" i="1"/>
  <c r="AO26" i="1" s="1"/>
  <c r="AN25" i="1"/>
  <c r="AI47" i="1"/>
  <c r="AN47" i="1" l="1"/>
  <c r="AJ60" i="1"/>
  <c r="AI60" i="1"/>
  <c r="AI82" i="1"/>
  <c r="AN60" i="1" l="1"/>
  <c r="AN82" i="1" s="1"/>
  <c r="AI84" i="1"/>
  <c r="AJ82" i="1"/>
  <c r="AJ84" i="1"/>
  <c r="AJ88" i="1" l="1"/>
  <c r="AE96" i="1" s="1"/>
  <c r="AN84" i="1"/>
  <c r="AI88" i="1"/>
  <c r="AE93" i="1" s="1"/>
  <c r="AI93" i="1" s="1"/>
  <c r="AI108" i="1" s="1"/>
  <c r="AI111" i="1" s="1"/>
  <c r="AP97" i="1" s="1"/>
  <c r="AJ96" i="1" l="1"/>
  <c r="AJ108" i="1" s="1"/>
  <c r="AP99" i="1"/>
  <c r="AN88" i="1"/>
  <c r="AJ111" i="1"/>
  <c r="AN108" i="1"/>
  <c r="AN111" i="1" l="1"/>
  <c r="AQ97" i="1"/>
  <c r="AQ98" i="1" s="1"/>
  <c r="AO111" i="1"/>
  <c r="AQ9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UW - Oshkosh</author>
  </authors>
  <commentList>
    <comment ref="AG29" authorId="0" shapeId="0" xr:uid="{00000000-0006-0000-0100-000001000000}">
      <text>
        <r>
          <rPr>
            <b/>
            <sz val="9"/>
            <color indexed="81"/>
            <rFont val="Tahoma"/>
            <family val="2"/>
          </rPr>
          <t>UW - Oshkosh:</t>
        </r>
        <r>
          <rPr>
            <sz val="9"/>
            <color indexed="81"/>
            <rFont val="Tahoma"/>
            <family val="2"/>
          </rPr>
          <t xml:space="preserve">
Manually enter in fringe rates for Other Personnel in this column. Current rate is for undergraduate students.
</t>
        </r>
      </text>
    </comment>
  </commentList>
</comments>
</file>

<file path=xl/sharedStrings.xml><?xml version="1.0" encoding="utf-8"?>
<sst xmlns="http://schemas.openxmlformats.org/spreadsheetml/2006/main" count="340" uniqueCount="203">
  <si>
    <t>CAS</t>
  </si>
  <si>
    <t>Pay Base Conversions</t>
  </si>
  <si>
    <t xml:space="preserve">Months </t>
  </si>
  <si>
    <t>Base Salary</t>
  </si>
  <si>
    <t>ENTR IBS HERE</t>
  </si>
  <si>
    <t xml:space="preserve">Academic Basis </t>
  </si>
  <si>
    <t>C</t>
  </si>
  <si>
    <t>Annual to Academic (A to C)</t>
  </si>
  <si>
    <t>Summer Basis</t>
  </si>
  <si>
    <t>S</t>
  </si>
  <si>
    <t xml:space="preserve">Base Salary </t>
  </si>
  <si>
    <t>* (9/11)</t>
  </si>
  <si>
    <t>Annual Basis</t>
  </si>
  <si>
    <t>A</t>
  </si>
  <si>
    <t xml:space="preserve">Hourly Basis </t>
  </si>
  <si>
    <t>H</t>
  </si>
  <si>
    <t>Academic to Annual (C to A)</t>
  </si>
  <si>
    <t xml:space="preserve">Lump Sum Basis </t>
  </si>
  <si>
    <t>L</t>
  </si>
  <si>
    <t>*(11/9)</t>
  </si>
  <si>
    <t>Annual to Hourly (A to H)</t>
  </si>
  <si>
    <t>/2080</t>
  </si>
  <si>
    <t>Hourly to Annual (H to A)</t>
  </si>
  <si>
    <t>*2080</t>
  </si>
  <si>
    <t>Academic to Hourly  (C to H)</t>
  </si>
  <si>
    <t>*11/9</t>
  </si>
  <si>
    <t>Credits</t>
  </si>
  <si>
    <t>Hourly to Academic (H to C)</t>
  </si>
  <si>
    <t>*(9/11)</t>
  </si>
  <si>
    <t>ORGANIZATION: University of Wisconsin Oshkosh</t>
  </si>
  <si>
    <t xml:space="preserve">PROJECT TITLE: </t>
  </si>
  <si>
    <t xml:space="preserve">UWO PI:  </t>
  </si>
  <si>
    <t xml:space="preserve">Start Date: </t>
  </si>
  <si>
    <t>End Date:</t>
  </si>
  <si>
    <t>SENIOR/KEY PERSON (UWO Employees, Faculty and Staff)</t>
  </si>
  <si>
    <t>Salaries + Fringe</t>
  </si>
  <si>
    <t>Salaries+Fringe</t>
  </si>
  <si>
    <t xml:space="preserve">Salaries+Fringe </t>
  </si>
  <si>
    <t>Cost Sharing Section:</t>
  </si>
  <si>
    <t>Year 1</t>
  </si>
  <si>
    <t>Year 2</t>
  </si>
  <si>
    <t>Year 3</t>
  </si>
  <si>
    <t>Year 4</t>
  </si>
  <si>
    <t>Year 5</t>
  </si>
  <si>
    <t>TOTAL</t>
  </si>
  <si>
    <t>Cost Sharing</t>
  </si>
  <si>
    <t>In Kind</t>
  </si>
  <si>
    <t>Cash</t>
  </si>
  <si>
    <t xml:space="preserve">*Base </t>
  </si>
  <si>
    <t>Adjusted</t>
  </si>
  <si>
    <t>Person-months (FTE)</t>
  </si>
  <si>
    <t>*Requested</t>
  </si>
  <si>
    <t>Fringe</t>
  </si>
  <si>
    <t>*Fringe</t>
  </si>
  <si>
    <t>Personnel</t>
  </si>
  <si>
    <t xml:space="preserve">*First / Middle/ *Last Name        </t>
  </si>
  <si>
    <t>*Project Role</t>
  </si>
  <si>
    <t>Salary ($)</t>
  </si>
  <si>
    <t>Salary</t>
  </si>
  <si>
    <t>CAL</t>
  </si>
  <si>
    <t>ACAD</t>
  </si>
  <si>
    <t>SUMR</t>
  </si>
  <si>
    <t>Rate</t>
  </si>
  <si>
    <t>Benefits ($)</t>
  </si>
  <si>
    <t>YR1</t>
  </si>
  <si>
    <t xml:space="preserve">Yr 1: </t>
  </si>
  <si>
    <t xml:space="preserve">Yr 1:  </t>
  </si>
  <si>
    <t>Yr 1:</t>
  </si>
  <si>
    <t>YR2</t>
  </si>
  <si>
    <t>Yr 2:</t>
  </si>
  <si>
    <t>YR3</t>
  </si>
  <si>
    <t>Yr 3:</t>
  </si>
  <si>
    <t>YR4</t>
  </si>
  <si>
    <t>Yr 4:</t>
  </si>
  <si>
    <t>YR5</t>
  </si>
  <si>
    <t>Yr 5:</t>
  </si>
  <si>
    <t>Total Senior/Key Personnel Salaries</t>
  </si>
  <si>
    <t>Totals</t>
  </si>
  <si>
    <t>Total Senior/Key Personnel Fringes</t>
  </si>
  <si>
    <r>
      <t xml:space="preserve">OTHER PERSONNEL (UWO Employees; Fringe rates will vary here.  See: </t>
    </r>
    <r>
      <rPr>
        <b/>
        <sz val="8"/>
        <color rgb="FFFF0000"/>
        <rFont val="Arial"/>
        <family val="2"/>
      </rPr>
      <t xml:space="preserve"> http://grants.uwosh.edu/sample-page/frequent-data/)</t>
    </r>
  </si>
  <si>
    <t>Other Personnel</t>
  </si>
  <si>
    <t>Yr 1: Enter Name</t>
  </si>
  <si>
    <t>Yr 2:  Enter Name</t>
  </si>
  <si>
    <t>Yr 3:  Enter Name</t>
  </si>
  <si>
    <t>Yr 4:  Enter Name</t>
  </si>
  <si>
    <t>Yr 4: Enter Name</t>
  </si>
  <si>
    <t>Yr 5:  Enter Name</t>
  </si>
  <si>
    <t>Yr 5: Enter Name</t>
  </si>
  <si>
    <t>Total Other Personnel Salaries</t>
  </si>
  <si>
    <t>Totals (Other Personnel)</t>
  </si>
  <si>
    <t>Total Other Personnel Fringes</t>
  </si>
  <si>
    <t xml:space="preserve">Overall </t>
  </si>
  <si>
    <t>Overall</t>
  </si>
  <si>
    <t>Total Salary, Wages and Fringe Benefits</t>
  </si>
  <si>
    <t>Travel Detail (Budget Request</t>
  </si>
  <si>
    <t>C. TRAVEL</t>
  </si>
  <si>
    <t>TRAVEL</t>
  </si>
  <si>
    <t>Trip Descriptor</t>
  </si>
  <si>
    <t>Airfare</t>
  </si>
  <si>
    <t>Lodging</t>
  </si>
  <si>
    <t>Per Diem</t>
  </si>
  <si>
    <t>Mileage</t>
  </si>
  <si>
    <t>Parking</t>
  </si>
  <si>
    <t>Misc Fees/Registration</t>
  </si>
  <si>
    <t># Travelers</t>
  </si>
  <si>
    <t>Total</t>
  </si>
  <si>
    <t xml:space="preserve">DOMESTIC: </t>
  </si>
  <si>
    <t xml:space="preserve">DOMESTIC:  </t>
  </si>
  <si>
    <t>Total Travel</t>
  </si>
  <si>
    <t>Totals (Travel)</t>
  </si>
  <si>
    <t>D. EQUIPMENT (&gt;$5,000 UNIT PURCHASE PRICE)</t>
  </si>
  <si>
    <t xml:space="preserve">Year 3 </t>
  </si>
  <si>
    <t>EQUIPMENT</t>
  </si>
  <si>
    <t xml:space="preserve"> </t>
  </si>
  <si>
    <t>Total Equipment</t>
  </si>
  <si>
    <t>Totals (Equip)</t>
  </si>
  <si>
    <t>E. SUPPLIES</t>
  </si>
  <si>
    <t>SUPPLIES</t>
  </si>
  <si>
    <t>1.</t>
  </si>
  <si>
    <t>2.</t>
  </si>
  <si>
    <t>Total Suppiles</t>
  </si>
  <si>
    <t>Totals (Supplies)</t>
  </si>
  <si>
    <t>F. CONTRACTUAL</t>
  </si>
  <si>
    <t>Contractual</t>
  </si>
  <si>
    <t xml:space="preserve">CONTRACTUAL #1:  </t>
  </si>
  <si>
    <t>CONTRACTUAL #2:</t>
  </si>
  <si>
    <t xml:space="preserve">CONTRACTUAL #3:  </t>
  </si>
  <si>
    <t>H. OTHER COSTS</t>
  </si>
  <si>
    <t>OTHER COST #1:  Rental Costs</t>
  </si>
  <si>
    <t>OTHER COST #2:</t>
  </si>
  <si>
    <t>OTHER COST #3:</t>
  </si>
  <si>
    <t>Other</t>
  </si>
  <si>
    <t>Total Contractual/Other</t>
  </si>
  <si>
    <t>TOTAL DIRECT COSTS</t>
  </si>
  <si>
    <t>LESS COSTS</t>
  </si>
  <si>
    <t>MTDC Base</t>
  </si>
  <si>
    <t>Exclusions:</t>
  </si>
  <si>
    <t>Equipment</t>
  </si>
  <si>
    <t>Capital Expenditures</t>
  </si>
  <si>
    <t>Rental Costs</t>
  </si>
  <si>
    <t>Subcontracts/Subawards (Complete this section if including subawards in the budget) Exclude costs &gt;$25,000 per sub</t>
  </si>
  <si>
    <t>MTDC BASE (EXCLUSIONS REMOVED)</t>
  </si>
  <si>
    <t xml:space="preserve">INDIRECT COSTS (Calculated-Set at standard on-campus rate of 31%. If using off-campus rate (12%), or a sponsor-required rate, please update the rates).  Off-campus rate can only be used when &gt;50% of ALL project activities occur off-campus  </t>
  </si>
  <si>
    <t>Indirect Costs</t>
  </si>
  <si>
    <t xml:space="preserve"> Indirect Cost Type</t>
  </si>
  <si>
    <t>Indirect Cost Rate (%)</t>
  </si>
  <si>
    <t>Indirect Cost Base ($)</t>
  </si>
  <si>
    <t>20% of Total Project Cost</t>
  </si>
  <si>
    <t>MTDC</t>
  </si>
  <si>
    <t>20% of total project cost</t>
  </si>
  <si>
    <t xml:space="preserve">If including subawards, will need to add their MTDC base to the right and ensure each sub's base is not above $25,000 </t>
  </si>
  <si>
    <t>Yr. 1</t>
  </si>
  <si>
    <t>Total Cost Share (UWO)</t>
  </si>
  <si>
    <t>Yr. 1 Subaward #1 (Up to TOTAL of $25,000 of subaward portion)</t>
  </si>
  <si>
    <t>Yr. 1 Subaward #2 (Up to TOTAL of $25,000 of subaward portion)</t>
  </si>
  <si>
    <t>Cost Sharing Required (%)</t>
  </si>
  <si>
    <t>%</t>
  </si>
  <si>
    <t>Yr. 2</t>
  </si>
  <si>
    <t>Award Request</t>
  </si>
  <si>
    <t>Yr 1</t>
  </si>
  <si>
    <t>Yr2</t>
  </si>
  <si>
    <t>Yr3</t>
  </si>
  <si>
    <t>Yr4</t>
  </si>
  <si>
    <t>Yr5</t>
  </si>
  <si>
    <t>Yr. 2 Subaward #1 (Up to $25,000 of subaward portion)</t>
  </si>
  <si>
    <t>Yr. 2 Subaward #2 (Up to $25,000 of subaward portion)</t>
  </si>
  <si>
    <t>Cost Sharing Required ($)</t>
  </si>
  <si>
    <t>Yr. 3</t>
  </si>
  <si>
    <t>Cost Sharing To Find</t>
  </si>
  <si>
    <t>Yr. 3 Subaward #1 (Up to $25,000 of subaward portion)</t>
  </si>
  <si>
    <t>Yr. 3 Subaward #2 (Up to $25,000 of subaward portion)</t>
  </si>
  <si>
    <t>Yr. 4</t>
  </si>
  <si>
    <t>Yr. 4 Subaward #1 (Up to $25,000 of subaward portion)</t>
  </si>
  <si>
    <t>Yr. 4 Subaward #2 (Up to $25,000 of subaward portion)</t>
  </si>
  <si>
    <t>Yr. 5</t>
  </si>
  <si>
    <t>Yr. 5 Subaward #1 (Up to $25,000 of subaward portion)</t>
  </si>
  <si>
    <t>Yr. 5 Subaward #2 (Up to $25,000 of subaward portion)</t>
  </si>
  <si>
    <t>Total Indirect Costs</t>
  </si>
  <si>
    <t>Total Indirect Costs:  Subaward #1:</t>
  </si>
  <si>
    <t xml:space="preserve">Total Indirect Costs:  Subaward #2:  </t>
  </si>
  <si>
    <t>Cost Sharing Minimum</t>
  </si>
  <si>
    <t>TOTAL DIRECT AND INDIRECT COSTS</t>
  </si>
  <si>
    <t>Budget #2:</t>
  </si>
  <si>
    <t>Budget</t>
  </si>
  <si>
    <t>Fringe Benefits</t>
  </si>
  <si>
    <t>Materials and Supplies</t>
  </si>
  <si>
    <t>Travel</t>
  </si>
  <si>
    <t>Publication Costs</t>
  </si>
  <si>
    <t>Subcontract 1</t>
  </si>
  <si>
    <t>Tuition Remission</t>
  </si>
  <si>
    <t>Total Direct Costs</t>
  </si>
  <si>
    <t>Modified Total Direct Cost (MTDC) Calculation:</t>
  </si>
  <si>
    <t>*Note that funding is now requested for our excluded categories, Equipment, Subcontracts, and Tuition Remission.</t>
  </si>
  <si>
    <t>Total Directs</t>
  </si>
  <si>
    <t>Less:</t>
  </si>
  <si>
    <t>Subcontract &gt; $25k</t>
  </si>
  <si>
    <t>Subcontract detail:</t>
  </si>
  <si>
    <t>Year 1 - $10,000 requested is less than $25,000</t>
  </si>
  <si>
    <t>Year 2 – Running total is $10k + $11k = $21,000. Still less than $25,000</t>
  </si>
  <si>
    <t>Year 3 – Total is $10k + $11k + $9k = $30,000. We’re now $5,000 over the $25,000 threshold, so that $5,000 is subtracted to get the MTDC total.</t>
  </si>
  <si>
    <t>Now we multiply MTDC by the indirect cost rate:</t>
  </si>
  <si>
    <t>And find our Total:</t>
  </si>
  <si>
    <t>§ 200.68 Modified Total Direct Cost (MTDC).
MTDC means all direct salaries and wages, applicable fringe benefits, materials and supplies, services, travel, and up to the first $25,000 of each subaward (regardless of the period of performance of the subawards under the award). MTDC excludes equipment, capital expenditures, charges for patient care, rental costs, tuition remission, scholarships and fellowships, participant support costs and the portion of each subaward in excess of $25,000. Other items may only be excluded when necessary to avoid a serious inequity in the distribution of indirect costs, and with the approval of the cognizant agency for indirect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</si>
</sst>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00000"/>
    <numFmt numFmtId="167" formatCode="&quot;$&quot;#,##0.00"/>
  </numFmts>
  <fonts count="33">
    <font>
      <sz val="11"/>
      <color theme="1"/>
      <name val="Calibri"/>
      <family val="2"/>
      <scheme val="minor"/>
    </font>
    <font>
      <sz val="11"/>
      <color theme="1"/>
      <name val="Calibri"/>
      <family val="2"/>
      <scheme val="minor"/>
    </font>
    <font>
      <sz val="10"/>
      <name val="Arial"/>
      <family val="2"/>
    </font>
    <font>
      <sz val="10"/>
      <name val="Arial"/>
      <family val="2"/>
    </font>
    <font>
      <sz val="10"/>
      <name val="Geneva"/>
    </font>
    <font>
      <sz val="8"/>
      <name val="Arial"/>
      <family val="2"/>
    </font>
    <font>
      <sz val="16"/>
      <name val="Arial"/>
      <family val="2"/>
    </font>
    <font>
      <b/>
      <sz val="8"/>
      <name val="Arial"/>
      <family val="2"/>
    </font>
    <font>
      <sz val="7"/>
      <name val="Arial"/>
      <family val="2"/>
    </font>
    <font>
      <sz val="9"/>
      <name val="Arial"/>
      <family val="2"/>
    </font>
    <font>
      <i/>
      <sz val="8"/>
      <name val="Arial"/>
      <family val="2"/>
    </font>
    <font>
      <b/>
      <sz val="12"/>
      <name val="Arial"/>
      <family val="2"/>
    </font>
    <font>
      <b/>
      <sz val="11"/>
      <name val="Arial"/>
      <family val="2"/>
    </font>
    <font>
      <sz val="11"/>
      <name val="Arial"/>
      <family val="2"/>
    </font>
    <font>
      <u/>
      <sz val="11"/>
      <color theme="10"/>
      <name val="Calibri"/>
      <family val="2"/>
      <scheme val="minor"/>
    </font>
    <font>
      <u/>
      <sz val="11"/>
      <color theme="11"/>
      <name val="Calibri"/>
      <family val="2"/>
      <scheme val="minor"/>
    </font>
    <font>
      <sz val="8"/>
      <name val="Calibri"/>
      <family val="2"/>
      <scheme val="minor"/>
    </font>
    <font>
      <b/>
      <sz val="8"/>
      <color rgb="FFFF0000"/>
      <name val="Arial"/>
      <family val="2"/>
    </font>
    <font>
      <b/>
      <sz val="11"/>
      <color theme="1"/>
      <name val="Calibri"/>
      <family val="2"/>
      <scheme val="minor"/>
    </font>
    <font>
      <b/>
      <sz val="9"/>
      <name val="Arial"/>
      <family val="2"/>
    </font>
    <font>
      <b/>
      <sz val="10"/>
      <name val="Arial"/>
      <family val="2"/>
    </font>
    <font>
      <b/>
      <sz val="12"/>
      <color rgb="FFFF0000"/>
      <name val="Arial"/>
      <family val="2"/>
    </font>
    <font>
      <b/>
      <sz val="11"/>
      <color rgb="FFFF0000"/>
      <name val="Arial"/>
      <family val="2"/>
    </font>
    <font>
      <b/>
      <sz val="9"/>
      <color theme="1"/>
      <name val="Calibri"/>
      <family val="2"/>
      <scheme val="minor"/>
    </font>
    <font>
      <sz val="9"/>
      <color indexed="81"/>
      <name val="Tahoma"/>
      <family val="2"/>
    </font>
    <font>
      <b/>
      <sz val="9"/>
      <color indexed="81"/>
      <name val="Tahoma"/>
      <family val="2"/>
    </font>
    <font>
      <b/>
      <sz val="11"/>
      <color rgb="FFFF0000"/>
      <name val="Calibri"/>
      <family val="2"/>
      <scheme val="minor"/>
    </font>
    <font>
      <sz val="12"/>
      <color theme="1"/>
      <name val="Times New Roman"/>
      <family val="1"/>
    </font>
    <font>
      <b/>
      <sz val="10"/>
      <color theme="1"/>
      <name val="Arial"/>
      <family val="2"/>
    </font>
    <font>
      <sz val="10"/>
      <color rgb="FFFFFFFF"/>
      <name val="Arial"/>
      <family val="2"/>
    </font>
    <font>
      <sz val="10"/>
      <color theme="1"/>
      <name val="Arial"/>
      <family val="2"/>
    </font>
    <font>
      <b/>
      <sz val="11"/>
      <color theme="1"/>
      <name val="Arial"/>
      <family val="2"/>
    </font>
    <font>
      <sz val="8"/>
      <color rgb="FFFF0000"/>
      <name val="Arial"/>
      <family val="2"/>
    </font>
  </fonts>
  <fills count="18">
    <fill>
      <patternFill patternType="none"/>
    </fill>
    <fill>
      <patternFill patternType="gray125"/>
    </fill>
    <fill>
      <patternFill patternType="gray125">
        <fgColor indexed="28"/>
        <bgColor indexed="9"/>
      </patternFill>
    </fill>
    <fill>
      <patternFill patternType="solid">
        <fgColor theme="7" tint="0.79998168889431442"/>
        <bgColor indexed="64"/>
      </patternFill>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FFCCFF"/>
        <bgColor indexed="64"/>
      </patternFill>
    </fill>
    <fill>
      <patternFill patternType="solid">
        <fgColor rgb="FFFFCC99"/>
        <bgColor indexed="64"/>
      </patternFill>
    </fill>
    <fill>
      <patternFill patternType="solid">
        <fgColor rgb="FFCCFFCC"/>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FFC000"/>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FF99"/>
        <bgColor indexed="64"/>
      </patternFill>
    </fill>
    <fill>
      <patternFill patternType="solid">
        <fgColor rgb="FFFFFFFF"/>
        <bgColor indexed="64"/>
      </patternFill>
    </fill>
    <fill>
      <patternFill patternType="solid">
        <fgColor rgb="FF000000"/>
        <bgColor indexed="64"/>
      </patternFill>
    </fill>
  </fills>
  <borders count="132">
    <border>
      <left/>
      <right/>
      <top/>
      <bottom/>
      <diagonal/>
    </border>
    <border>
      <left style="thin">
        <color indexed="28"/>
      </left>
      <right style="thin">
        <color indexed="28"/>
      </right>
      <top/>
      <bottom/>
      <diagonal/>
    </border>
    <border>
      <left style="thin">
        <color indexed="28"/>
      </left>
      <right style="medium">
        <color indexed="28"/>
      </right>
      <top/>
      <bottom style="hair">
        <color indexed="28"/>
      </bottom>
      <diagonal/>
    </border>
    <border>
      <left/>
      <right/>
      <top style="medium">
        <color indexed="28"/>
      </top>
      <bottom style="thin">
        <color indexed="28"/>
      </bottom>
      <diagonal/>
    </border>
    <border>
      <left style="medium">
        <color indexed="28"/>
      </left>
      <right/>
      <top/>
      <bottom/>
      <diagonal/>
    </border>
    <border>
      <left/>
      <right style="thin">
        <color indexed="28"/>
      </right>
      <top/>
      <bottom/>
      <diagonal/>
    </border>
    <border>
      <left style="medium">
        <color indexed="28"/>
      </left>
      <right/>
      <top style="medium">
        <color indexed="28"/>
      </top>
      <bottom style="thin">
        <color indexed="28"/>
      </bottom>
      <diagonal/>
    </border>
    <border>
      <left/>
      <right/>
      <top style="medium">
        <color indexed="28"/>
      </top>
      <bottom/>
      <diagonal/>
    </border>
    <border>
      <left/>
      <right style="medium">
        <color indexed="28"/>
      </right>
      <top style="medium">
        <color indexed="28"/>
      </top>
      <bottom/>
      <diagonal/>
    </border>
    <border>
      <left/>
      <right style="medium">
        <color indexed="28"/>
      </right>
      <top/>
      <bottom/>
      <diagonal/>
    </border>
    <border>
      <left/>
      <right/>
      <top/>
      <bottom style="medium">
        <color indexed="28"/>
      </bottom>
      <diagonal/>
    </border>
    <border>
      <left/>
      <right style="medium">
        <color indexed="28"/>
      </right>
      <top/>
      <bottom style="medium">
        <color indexed="28"/>
      </bottom>
      <diagonal/>
    </border>
    <border>
      <left style="medium">
        <color indexed="28"/>
      </left>
      <right/>
      <top style="medium">
        <color indexed="28"/>
      </top>
      <bottom/>
      <diagonal/>
    </border>
    <border>
      <left style="medium">
        <color indexed="28"/>
      </left>
      <right/>
      <top/>
      <bottom style="medium">
        <color indexed="28"/>
      </bottom>
      <diagonal/>
    </border>
    <border>
      <left/>
      <right style="thin">
        <color indexed="28"/>
      </right>
      <top/>
      <bottom style="medium">
        <color indexed="28"/>
      </bottom>
      <diagonal/>
    </border>
    <border>
      <left style="thin">
        <color indexed="28"/>
      </left>
      <right/>
      <top/>
      <bottom style="medium">
        <color indexed="28"/>
      </bottom>
      <diagonal/>
    </border>
    <border>
      <left/>
      <right style="thin">
        <color auto="1"/>
      </right>
      <top style="medium">
        <color indexed="28"/>
      </top>
      <bottom/>
      <diagonal/>
    </border>
    <border>
      <left style="thin">
        <color indexed="28"/>
      </left>
      <right style="thin">
        <color auto="1"/>
      </right>
      <top/>
      <bottom/>
      <diagonal/>
    </border>
    <border>
      <left style="thin">
        <color auto="1"/>
      </left>
      <right style="thin">
        <color auto="1"/>
      </right>
      <top style="thick">
        <color auto="1"/>
      </top>
      <bottom style="thin">
        <color auto="1"/>
      </bottom>
      <diagonal/>
    </border>
    <border>
      <left/>
      <right style="thick">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style="medium">
        <color indexed="28"/>
      </left>
      <right/>
      <top style="thin">
        <color auto="1"/>
      </top>
      <bottom/>
      <diagonal/>
    </border>
    <border>
      <left style="thin">
        <color auto="1"/>
      </left>
      <right/>
      <top/>
      <bottom/>
      <diagonal/>
    </border>
    <border>
      <left style="thin">
        <color auto="1"/>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indexed="64"/>
      </right>
      <top/>
      <bottom style="thin">
        <color auto="1"/>
      </bottom>
      <diagonal/>
    </border>
    <border>
      <left style="thin">
        <color auto="1"/>
      </left>
      <right style="thin">
        <color auto="1"/>
      </right>
      <top style="medium">
        <color theme="5" tint="-0.499984740745262"/>
      </top>
      <bottom style="thin">
        <color indexed="64"/>
      </bottom>
      <diagonal/>
    </border>
    <border>
      <left style="thin">
        <color indexed="64"/>
      </left>
      <right style="thin">
        <color indexed="64"/>
      </right>
      <top/>
      <bottom style="thin">
        <color indexed="64"/>
      </bottom>
      <diagonal/>
    </border>
    <border>
      <left style="medium">
        <color theme="5" tint="-0.499984740745262"/>
      </left>
      <right/>
      <top/>
      <bottom/>
      <diagonal/>
    </border>
    <border>
      <left style="medium">
        <color theme="5" tint="-0.499984740745262"/>
      </left>
      <right style="medium">
        <color theme="5" tint="-0.499984740745262"/>
      </right>
      <top style="medium">
        <color theme="5" tint="-0.499984740745262"/>
      </top>
      <bottom style="medium">
        <color theme="5" tint="-0.499984740745262"/>
      </bottom>
      <diagonal/>
    </border>
    <border>
      <left/>
      <right/>
      <top style="medium">
        <color theme="5" tint="-0.499984740745262"/>
      </top>
      <bottom/>
      <diagonal/>
    </border>
    <border>
      <left style="medium">
        <color theme="5" tint="-0.499984740745262"/>
      </left>
      <right/>
      <top style="medium">
        <color theme="5" tint="-0.499984740745262"/>
      </top>
      <bottom style="medium">
        <color theme="5" tint="-0.499984740745262"/>
      </bottom>
      <diagonal/>
    </border>
    <border>
      <left style="medium">
        <color theme="5" tint="-0.499984740745262"/>
      </left>
      <right/>
      <top style="medium">
        <color theme="5" tint="-0.499984740745262"/>
      </top>
      <bottom/>
      <diagonal/>
    </border>
    <border>
      <left/>
      <right style="thin">
        <color auto="1"/>
      </right>
      <top style="medium">
        <color theme="5" tint="-0.499984740745262"/>
      </top>
      <bottom style="thin">
        <color indexed="64"/>
      </bottom>
      <diagonal/>
    </border>
    <border>
      <left/>
      <right style="medium">
        <color theme="5" tint="-0.499984740745262"/>
      </right>
      <top style="medium">
        <color theme="5" tint="-0.499984740745262"/>
      </top>
      <bottom/>
      <diagonal/>
    </border>
    <border>
      <left/>
      <right style="medium">
        <color theme="5" tint="-0.499984740745262"/>
      </right>
      <top/>
      <bottom/>
      <diagonal/>
    </border>
    <border>
      <left style="thin">
        <color auto="1"/>
      </left>
      <right style="medium">
        <color theme="5" tint="-0.499984740745262"/>
      </right>
      <top style="medium">
        <color theme="5" tint="-0.499984740745262"/>
      </top>
      <bottom/>
      <diagonal/>
    </border>
    <border>
      <left style="medium">
        <color theme="5" tint="-0.499984740745262"/>
      </left>
      <right style="medium">
        <color theme="5" tint="-0.499984740745262"/>
      </right>
      <top style="medium">
        <color theme="5" tint="-0.499984740745262"/>
      </top>
      <bottom/>
      <diagonal/>
    </border>
    <border>
      <left/>
      <right style="medium">
        <color theme="5" tint="-0.499984740745262"/>
      </right>
      <top style="medium">
        <color theme="5" tint="-0.499984740745262"/>
      </top>
      <bottom style="medium">
        <color theme="5" tint="-0.499984740745262"/>
      </bottom>
      <diagonal/>
    </border>
    <border>
      <left/>
      <right/>
      <top style="medium">
        <color theme="5" tint="-0.499984740745262"/>
      </top>
      <bottom style="medium">
        <color theme="5" tint="-0.499984740745262"/>
      </bottom>
      <diagonal/>
    </border>
    <border>
      <left style="medium">
        <color indexed="28"/>
      </left>
      <right/>
      <top style="medium">
        <color theme="5" tint="-0.499984740745262"/>
      </top>
      <bottom style="thin">
        <color auto="1"/>
      </bottom>
      <diagonal/>
    </border>
    <border>
      <left/>
      <right/>
      <top style="medium">
        <color theme="5" tint="-0.499984740745262"/>
      </top>
      <bottom style="thin">
        <color auto="1"/>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rgb="FF000000"/>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double">
        <color indexed="64"/>
      </top>
      <bottom style="medium">
        <color indexed="64"/>
      </bottom>
      <diagonal/>
    </border>
    <border>
      <left/>
      <right style="medium">
        <color indexed="64"/>
      </right>
      <top style="double">
        <color indexed="64"/>
      </top>
      <bottom/>
      <diagonal/>
    </border>
    <border>
      <left/>
      <right style="medium">
        <color indexed="64"/>
      </right>
      <top style="double">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double">
        <color indexed="64"/>
      </top>
      <bottom style="medium">
        <color indexed="64"/>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thin">
        <color theme="5" tint="-0.499984740745262"/>
      </left>
      <right/>
      <top style="thin">
        <color theme="5" tint="-0.499984740745262"/>
      </top>
      <bottom style="thin">
        <color auto="1"/>
      </bottom>
      <diagonal/>
    </border>
    <border>
      <left/>
      <right/>
      <top style="thin">
        <color theme="5" tint="-0.499984740745262"/>
      </top>
      <bottom style="thin">
        <color auto="1"/>
      </bottom>
      <diagonal/>
    </border>
    <border>
      <left/>
      <right/>
      <top style="thin">
        <color theme="5" tint="-0.499984740745262"/>
      </top>
      <bottom style="thin">
        <color theme="5" tint="-0.499984740745262"/>
      </bottom>
      <diagonal/>
    </border>
    <border>
      <left/>
      <right/>
      <top style="thin">
        <color theme="5" tint="-0.499984740745262"/>
      </top>
      <bottom/>
      <diagonal/>
    </border>
    <border>
      <left style="thin">
        <color theme="5" tint="-0.499984740745262"/>
      </left>
      <right/>
      <top style="thin">
        <color theme="5" tint="-0.499984740745262"/>
      </top>
      <bottom/>
      <diagonal/>
    </border>
    <border>
      <left style="thin">
        <color theme="5" tint="-0.499984740745262"/>
      </left>
      <right/>
      <top style="thin">
        <color theme="5" tint="-0.499984740745262"/>
      </top>
      <bottom style="thin">
        <color theme="5" tint="-0.499984740745262"/>
      </bottom>
      <diagonal/>
    </border>
    <border>
      <left/>
      <right style="thin">
        <color theme="5" tint="-0.499984740745262"/>
      </right>
      <top style="thin">
        <color theme="5" tint="-0.499984740745262"/>
      </top>
      <bottom/>
      <diagonal/>
    </border>
    <border>
      <left style="thin">
        <color theme="5" tint="-0.499984740745262"/>
      </left>
      <right/>
      <top/>
      <bottom style="thin">
        <color theme="5" tint="-0.499984740745262"/>
      </bottom>
      <diagonal/>
    </border>
    <border>
      <left style="thin">
        <color theme="5" tint="-0.499984740745262"/>
      </left>
      <right/>
      <top/>
      <bottom/>
      <diagonal/>
    </border>
    <border>
      <left style="thin">
        <color indexed="28"/>
      </left>
      <right/>
      <top/>
      <bottom style="thin">
        <color indexed="28"/>
      </bottom>
      <diagonal/>
    </border>
    <border>
      <left style="thin">
        <color auto="1"/>
      </left>
      <right style="thin">
        <color auto="1"/>
      </right>
      <top/>
      <bottom style="thin">
        <color auto="1"/>
      </bottom>
      <diagonal/>
    </border>
    <border>
      <left/>
      <right/>
      <top/>
      <bottom style="thin">
        <color indexed="28"/>
      </bottom>
      <diagonal/>
    </border>
    <border>
      <left/>
      <right style="thin">
        <color indexed="28"/>
      </right>
      <top/>
      <bottom style="thin">
        <color indexed="28"/>
      </bottom>
      <diagonal/>
    </border>
    <border>
      <left style="medium">
        <color indexed="28"/>
      </left>
      <right/>
      <top/>
      <bottom style="thin">
        <color indexed="28"/>
      </bottom>
      <diagonal/>
    </border>
    <border>
      <left/>
      <right style="thin">
        <color auto="1"/>
      </right>
      <top/>
      <bottom style="thin">
        <color indexed="28"/>
      </bottom>
      <diagonal/>
    </border>
    <border>
      <left style="medium">
        <color indexed="28"/>
      </left>
      <right/>
      <top/>
      <bottom style="thin">
        <color auto="1"/>
      </bottom>
      <diagonal/>
    </border>
    <border>
      <left style="thin">
        <color theme="5" tint="-0.499984740745262"/>
      </left>
      <right/>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top/>
      <bottom style="thick">
        <color auto="1"/>
      </bottom>
      <diagonal/>
    </border>
    <border>
      <left style="thick">
        <color auto="1"/>
      </left>
      <right style="thick">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theme="5" tint="-0.499984740745262"/>
      </left>
      <right/>
      <top style="thin">
        <color auto="1"/>
      </top>
      <bottom style="thin">
        <color indexed="64"/>
      </bottom>
      <diagonal/>
    </border>
    <border>
      <left style="thin">
        <color auto="1"/>
      </left>
      <right/>
      <top style="thin">
        <color auto="1"/>
      </top>
      <bottom style="hair">
        <color indexed="28"/>
      </bottom>
      <diagonal/>
    </border>
    <border>
      <left/>
      <right style="thin">
        <color auto="1"/>
      </right>
      <top style="thin">
        <color auto="1"/>
      </top>
      <bottom style="hair">
        <color indexed="28"/>
      </bottom>
      <diagonal/>
    </border>
    <border>
      <left style="thin">
        <color auto="1"/>
      </left>
      <right style="thin">
        <color auto="1"/>
      </right>
      <top style="thin">
        <color auto="1"/>
      </top>
      <bottom style="thin">
        <color theme="5" tint="-0.499984740745262"/>
      </bottom>
      <diagonal/>
    </border>
    <border>
      <left style="thin">
        <color indexed="28"/>
      </left>
      <right/>
      <top style="thin">
        <color indexed="28"/>
      </top>
      <bottom style="medium">
        <color indexed="28"/>
      </bottom>
      <diagonal/>
    </border>
    <border>
      <left/>
      <right/>
      <top style="thin">
        <color indexed="28"/>
      </top>
      <bottom style="medium">
        <color indexed="28"/>
      </bottom>
      <diagonal/>
    </border>
    <border>
      <left/>
      <right style="thin">
        <color indexed="28"/>
      </right>
      <top style="thin">
        <color indexed="28"/>
      </top>
      <bottom style="medium">
        <color indexed="28"/>
      </bottom>
      <diagonal/>
    </border>
    <border>
      <left style="thin">
        <color indexed="64"/>
      </left>
      <right style="thin">
        <color indexed="64"/>
      </right>
      <top style="thin">
        <color indexed="64"/>
      </top>
      <bottom style="thin">
        <color indexed="64"/>
      </bottom>
      <diagonal/>
    </border>
    <border>
      <left style="medium">
        <color indexed="28"/>
      </left>
      <right/>
      <top style="thin">
        <color indexed="28"/>
      </top>
      <bottom/>
      <diagonal/>
    </border>
    <border>
      <left/>
      <right/>
      <top style="thin">
        <color indexed="28"/>
      </top>
      <bottom/>
      <diagonal/>
    </border>
    <border>
      <left style="thin">
        <color indexed="28"/>
      </left>
      <right/>
      <top style="thin">
        <color indexed="28"/>
      </top>
      <bottom style="thin">
        <color indexed="28"/>
      </bottom>
      <diagonal/>
    </border>
    <border>
      <left/>
      <right/>
      <top style="thin">
        <color indexed="28"/>
      </top>
      <bottom style="thin">
        <color indexed="28"/>
      </bottom>
      <diagonal/>
    </border>
    <border>
      <left/>
      <right style="thin">
        <color indexed="28"/>
      </right>
      <top style="thin">
        <color indexed="28"/>
      </top>
      <bottom style="thin">
        <color indexed="28"/>
      </bottom>
      <diagonal/>
    </border>
    <border>
      <left style="thin">
        <color indexed="28"/>
      </left>
      <right/>
      <top style="thin">
        <color indexed="28"/>
      </top>
      <bottom/>
      <diagonal/>
    </border>
    <border>
      <left style="thin">
        <color auto="1"/>
      </left>
      <right style="thin">
        <color indexed="28"/>
      </right>
      <top style="thin">
        <color indexed="28"/>
      </top>
      <bottom/>
      <diagonal/>
    </border>
    <border>
      <left style="thin">
        <color indexed="28"/>
      </left>
      <right style="thin">
        <color indexed="28"/>
      </right>
      <top style="thin">
        <color indexed="28"/>
      </top>
      <bottom style="thin">
        <color indexed="28"/>
      </bottom>
      <diagonal/>
    </border>
    <border>
      <left style="thin">
        <color auto="1"/>
      </left>
      <right/>
      <top style="thin">
        <color auto="1"/>
      </top>
      <bottom style="hair">
        <color indexed="28"/>
      </bottom>
      <diagonal/>
    </border>
    <border>
      <left/>
      <right style="thin">
        <color auto="1"/>
      </right>
      <top style="thin">
        <color auto="1"/>
      </top>
      <bottom style="hair">
        <color indexed="28"/>
      </bottom>
      <diagonal/>
    </border>
    <border>
      <left style="thin">
        <color indexed="28"/>
      </left>
      <right style="thin">
        <color indexed="28"/>
      </right>
      <top style="thin">
        <color indexed="28"/>
      </top>
      <bottom/>
      <diagonal/>
    </border>
    <border>
      <left/>
      <right style="thin">
        <color indexed="28"/>
      </right>
      <top style="thin">
        <color indexed="28"/>
      </top>
      <bottom/>
      <diagonal/>
    </border>
    <border>
      <left style="medium">
        <color indexed="28"/>
      </left>
      <right/>
      <top style="thin">
        <color indexed="28"/>
      </top>
      <bottom style="medium">
        <color indexed="28"/>
      </bottom>
      <diagonal/>
    </border>
    <border>
      <left/>
      <right/>
      <top style="thin">
        <color indexed="28"/>
      </top>
      <bottom style="medium">
        <color indexed="28"/>
      </bottom>
      <diagonal/>
    </border>
    <border>
      <left/>
      <right style="thin">
        <color indexed="28"/>
      </right>
      <top style="thin">
        <color indexed="28"/>
      </top>
      <bottom style="medium">
        <color indexed="28"/>
      </bottom>
      <diagonal/>
    </border>
    <border>
      <left style="thin">
        <color indexed="28"/>
      </left>
      <right/>
      <top style="thin">
        <color indexed="28"/>
      </top>
      <bottom style="medium">
        <color indexed="28"/>
      </bottom>
      <diagonal/>
    </border>
    <border>
      <left style="thin">
        <color indexed="64"/>
      </left>
      <right style="thin">
        <color indexed="64"/>
      </right>
      <top style="thin">
        <color indexed="64"/>
      </top>
      <bottom style="thin">
        <color indexed="64"/>
      </bottom>
      <diagonal/>
    </border>
    <border>
      <left style="thin">
        <color indexed="28"/>
      </left>
      <right/>
      <top style="thin">
        <color indexed="28"/>
      </top>
      <bottom style="thin">
        <color indexed="28"/>
      </bottom>
      <diagonal/>
    </border>
    <border>
      <left/>
      <right/>
      <top style="thin">
        <color indexed="28"/>
      </top>
      <bottom style="thin">
        <color indexed="28"/>
      </bottom>
      <diagonal/>
    </border>
    <border>
      <left style="thin">
        <color indexed="28"/>
      </left>
      <right/>
      <top style="thin">
        <color indexed="28"/>
      </top>
      <bottom/>
      <diagonal/>
    </border>
    <border>
      <left/>
      <right style="thin">
        <color indexed="28"/>
      </right>
      <top style="thin">
        <color indexed="28"/>
      </top>
      <bottom/>
      <diagonal/>
    </border>
    <border>
      <left style="thin">
        <color indexed="28"/>
      </left>
      <right style="thin">
        <color indexed="28"/>
      </right>
      <top style="thin">
        <color indexed="28"/>
      </top>
      <bottom/>
      <diagonal/>
    </border>
    <border>
      <left/>
      <right/>
      <top style="thin">
        <color indexed="28"/>
      </top>
      <bottom/>
      <diagonal/>
    </border>
    <border>
      <left style="medium">
        <color indexed="28"/>
      </left>
      <right/>
      <top style="thin">
        <color indexed="28"/>
      </top>
      <bottom/>
      <diagonal/>
    </border>
    <border>
      <left style="thin">
        <color indexed="28"/>
      </left>
      <right style="medium">
        <color indexed="28"/>
      </right>
      <top style="thin">
        <color indexed="28"/>
      </top>
      <bottom/>
      <diagonal/>
    </border>
    <border>
      <left style="thin">
        <color indexed="28"/>
      </left>
      <right style="thin">
        <color auto="1"/>
      </right>
      <top style="thin">
        <color indexed="28"/>
      </top>
      <bottom/>
      <diagonal/>
    </border>
    <border>
      <left style="thin">
        <color theme="5" tint="-0.499984740745262"/>
      </left>
      <right/>
      <top style="thin">
        <color indexed="64"/>
      </top>
      <bottom style="thin">
        <color theme="5" tint="-0.499984740745262"/>
      </bottom>
      <diagonal/>
    </border>
    <border>
      <left/>
      <right/>
      <top style="thin">
        <color auto="1"/>
      </top>
      <bottom style="thin">
        <color theme="5" tint="-0.499984740745262"/>
      </bottom>
      <diagonal/>
    </border>
    <border>
      <left/>
      <right style="thin">
        <color theme="5" tint="-0.499984740745262"/>
      </right>
      <top style="thin">
        <color indexed="64"/>
      </top>
      <bottom style="thin">
        <color theme="5" tint="-0.499984740745262"/>
      </bottom>
      <diagonal/>
    </border>
  </borders>
  <cellStyleXfs count="21">
    <xf numFmtId="0" fontId="0" fillId="0" borderId="0"/>
    <xf numFmtId="0" fontId="2" fillId="0" borderId="0"/>
    <xf numFmtId="0" fontId="4" fillId="0" borderId="0"/>
    <xf numFmtId="9" fontId="2" fillId="0" borderId="0" applyFont="0" applyFill="0" applyBorder="0" applyAlignment="0" applyProtection="0"/>
    <xf numFmtId="44" fontId="2"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0" fontId="1" fillId="0" borderId="0"/>
    <xf numFmtId="0" fontId="3" fillId="0" borderId="0"/>
    <xf numFmtId="9" fontId="3" fillId="0" borderId="0" applyFont="0" applyFill="0" applyBorder="0" applyAlignment="0" applyProtection="0"/>
    <xf numFmtId="44" fontId="3"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646">
    <xf numFmtId="0" fontId="0" fillId="0" borderId="0" xfId="0"/>
    <xf numFmtId="0" fontId="5" fillId="0" borderId="1" xfId="2" applyFont="1" applyBorder="1" applyAlignment="1">
      <alignment horizontal="center" vertical="center"/>
    </xf>
    <xf numFmtId="0" fontId="7" fillId="0" borderId="4" xfId="2" applyFont="1" applyBorder="1" applyAlignment="1">
      <alignment horizontal="left" vertical="center"/>
    </xf>
    <xf numFmtId="37" fontId="5" fillId="0" borderId="2" xfId="2" applyNumberFormat="1" applyFont="1" applyBorder="1" applyAlignment="1">
      <alignment vertical="center"/>
    </xf>
    <xf numFmtId="0" fontId="5" fillId="0" borderId="0" xfId="2" applyFont="1"/>
    <xf numFmtId="0" fontId="7" fillId="0" borderId="0" xfId="2" applyFont="1" applyAlignment="1">
      <alignment horizontal="left" vertical="center"/>
    </xf>
    <xf numFmtId="0" fontId="9" fillId="0" borderId="4" xfId="2" applyFont="1" applyBorder="1" applyAlignment="1">
      <alignment vertical="center"/>
    </xf>
    <xf numFmtId="0" fontId="9" fillId="0" borderId="0" xfId="2" applyFont="1" applyAlignment="1">
      <alignment vertical="center"/>
    </xf>
    <xf numFmtId="0" fontId="5" fillId="0" borderId="0" xfId="2" applyFont="1" applyAlignment="1">
      <alignment horizontal="center" vertical="center" wrapText="1"/>
    </xf>
    <xf numFmtId="3" fontId="7" fillId="0" borderId="0" xfId="2" applyNumberFormat="1" applyFont="1" applyAlignment="1">
      <alignment vertical="center"/>
    </xf>
    <xf numFmtId="0" fontId="7" fillId="0" borderId="0" xfId="2" applyFont="1" applyAlignment="1">
      <alignment vertical="center"/>
    </xf>
    <xf numFmtId="3" fontId="7" fillId="0" borderId="0" xfId="2" applyNumberFormat="1" applyFont="1" applyAlignment="1">
      <alignment horizontal="right" vertical="center"/>
    </xf>
    <xf numFmtId="0" fontId="7" fillId="0" borderId="0" xfId="2" applyFont="1" applyAlignment="1">
      <alignment horizontal="center" vertical="center"/>
    </xf>
    <xf numFmtId="3" fontId="12" fillId="8" borderId="17" xfId="2" applyNumberFormat="1" applyFont="1" applyFill="1" applyBorder="1" applyAlignment="1">
      <alignment horizontal="right" vertical="center"/>
    </xf>
    <xf numFmtId="0" fontId="5" fillId="4" borderId="0" xfId="2" applyFont="1" applyFill="1" applyAlignment="1">
      <alignment horizontal="left" vertical="center"/>
    </xf>
    <xf numFmtId="39" fontId="5" fillId="10" borderId="20" xfId="2" applyNumberFormat="1" applyFont="1" applyFill="1" applyBorder="1" applyAlignment="1" applyProtection="1">
      <alignment vertical="center"/>
      <protection locked="0"/>
    </xf>
    <xf numFmtId="37" fontId="7" fillId="7" borderId="18" xfId="2" applyNumberFormat="1" applyFont="1" applyFill="1" applyBorder="1" applyAlignment="1" applyProtection="1">
      <alignment vertical="center"/>
      <protection locked="0"/>
    </xf>
    <xf numFmtId="37" fontId="18" fillId="5" borderId="18" xfId="0" applyNumberFormat="1" applyFont="1" applyFill="1" applyBorder="1"/>
    <xf numFmtId="37" fontId="19" fillId="6" borderId="18" xfId="2" applyNumberFormat="1" applyFont="1" applyFill="1" applyBorder="1" applyAlignment="1" applyProtection="1">
      <alignment vertical="center"/>
      <protection locked="0"/>
    </xf>
    <xf numFmtId="37" fontId="19" fillId="9" borderId="18" xfId="2" applyNumberFormat="1" applyFont="1" applyFill="1" applyBorder="1" applyAlignment="1" applyProtection="1">
      <alignment vertical="center"/>
      <protection locked="0"/>
    </xf>
    <xf numFmtId="37" fontId="19" fillId="10" borderId="18" xfId="2" applyNumberFormat="1" applyFont="1" applyFill="1" applyBorder="1" applyAlignment="1" applyProtection="1">
      <alignment vertical="center"/>
      <protection locked="0"/>
    </xf>
    <xf numFmtId="0" fontId="18" fillId="0" borderId="0" xfId="0" applyFont="1"/>
    <xf numFmtId="0" fontId="0" fillId="13" borderId="25" xfId="0" applyFill="1" applyBorder="1"/>
    <xf numFmtId="0" fontId="0" fillId="13" borderId="0" xfId="0" applyFill="1"/>
    <xf numFmtId="0" fontId="0" fillId="13" borderId="33" xfId="0" applyFill="1" applyBorder="1"/>
    <xf numFmtId="44" fontId="0" fillId="0" borderId="25" xfId="0" applyNumberFormat="1" applyBorder="1"/>
    <xf numFmtId="0" fontId="0" fillId="0" borderId="33" xfId="0" applyBorder="1"/>
    <xf numFmtId="44" fontId="0" fillId="0" borderId="0" xfId="18" applyFont="1" applyFill="1"/>
    <xf numFmtId="0" fontId="0" fillId="0" borderId="25" xfId="0" applyBorder="1"/>
    <xf numFmtId="2" fontId="0" fillId="0" borderId="0" xfId="0" applyNumberFormat="1"/>
    <xf numFmtId="165" fontId="0" fillId="0" borderId="0" xfId="19" applyNumberFormat="1" applyFont="1" applyFill="1"/>
    <xf numFmtId="16" fontId="0" fillId="13" borderId="0" xfId="0" applyNumberFormat="1" applyFill="1"/>
    <xf numFmtId="44" fontId="0" fillId="0" borderId="0" xfId="0" applyNumberFormat="1"/>
    <xf numFmtId="2" fontId="0" fillId="0" borderId="0" xfId="18" applyNumberFormat="1" applyFont="1" applyFill="1"/>
    <xf numFmtId="0" fontId="7" fillId="11" borderId="20" xfId="2" applyFont="1" applyFill="1" applyBorder="1" applyAlignment="1">
      <alignment horizontal="center" vertical="center"/>
    </xf>
    <xf numFmtId="0" fontId="8" fillId="7" borderId="20" xfId="2" applyFont="1" applyFill="1" applyBorder="1" applyAlignment="1">
      <alignment horizontal="center"/>
    </xf>
    <xf numFmtId="39" fontId="5" fillId="9" borderId="20" xfId="2" applyNumberFormat="1" applyFont="1" applyFill="1" applyBorder="1" applyAlignment="1" applyProtection="1">
      <alignment vertical="center"/>
      <protection locked="0"/>
    </xf>
    <xf numFmtId="164" fontId="5" fillId="10" borderId="20" xfId="2" applyNumberFormat="1" applyFont="1" applyFill="1" applyBorder="1" applyAlignment="1" applyProtection="1">
      <alignment vertical="center"/>
      <protection locked="0"/>
    </xf>
    <xf numFmtId="37" fontId="5" fillId="0" borderId="20" xfId="2" applyNumberFormat="1" applyFont="1" applyBorder="1" applyAlignment="1" applyProtection="1">
      <alignment vertical="center"/>
      <protection locked="0"/>
    </xf>
    <xf numFmtId="37" fontId="0" fillId="0" borderId="20" xfId="0" applyNumberFormat="1" applyBorder="1"/>
    <xf numFmtId="37" fontId="5" fillId="10" borderId="20" xfId="2" applyNumberFormat="1" applyFont="1" applyFill="1" applyBorder="1" applyAlignment="1" applyProtection="1">
      <alignment vertical="center"/>
      <protection locked="0"/>
    </xf>
    <xf numFmtId="49" fontId="20" fillId="12" borderId="35" xfId="2" applyNumberFormat="1" applyFont="1" applyFill="1" applyBorder="1" applyAlignment="1">
      <alignment horizontal="left" vertical="center"/>
    </xf>
    <xf numFmtId="44" fontId="0" fillId="13" borderId="34" xfId="0" applyNumberFormat="1" applyFill="1" applyBorder="1"/>
    <xf numFmtId="0" fontId="0" fillId="13" borderId="35" xfId="0" applyFill="1" applyBorder="1"/>
    <xf numFmtId="0" fontId="0" fillId="0" borderId="34" xfId="0" applyBorder="1"/>
    <xf numFmtId="0" fontId="0" fillId="0" borderId="35" xfId="0" applyBorder="1"/>
    <xf numFmtId="0" fontId="0" fillId="13" borderId="34" xfId="0" applyFill="1" applyBorder="1"/>
    <xf numFmtId="166" fontId="0" fillId="0" borderId="35" xfId="18" applyNumberFormat="1" applyFont="1" applyFill="1" applyBorder="1"/>
    <xf numFmtId="43" fontId="0" fillId="0" borderId="28" xfId="20" applyFont="1" applyBorder="1"/>
    <xf numFmtId="43" fontId="0" fillId="5" borderId="28" xfId="20" applyFont="1" applyFill="1" applyBorder="1"/>
    <xf numFmtId="43" fontId="0" fillId="0" borderId="35" xfId="20" applyFont="1" applyBorder="1"/>
    <xf numFmtId="0" fontId="5" fillId="7" borderId="27" xfId="2" applyFont="1" applyFill="1" applyBorder="1" applyAlignment="1" applyProtection="1">
      <alignment horizontal="left" vertical="center"/>
      <protection locked="0"/>
    </xf>
    <xf numFmtId="0" fontId="5" fillId="7" borderId="28" xfId="2" applyFont="1" applyFill="1" applyBorder="1" applyAlignment="1" applyProtection="1">
      <alignment horizontal="left" vertical="center"/>
      <protection locked="0"/>
    </xf>
    <xf numFmtId="37" fontId="5" fillId="9" borderId="20" xfId="2" applyNumberFormat="1" applyFont="1" applyFill="1" applyBorder="1" applyAlignment="1" applyProtection="1">
      <alignment vertical="center"/>
      <protection locked="0"/>
    </xf>
    <xf numFmtId="37" fontId="5" fillId="9" borderId="29" xfId="2" applyNumberFormat="1" applyFont="1" applyFill="1" applyBorder="1" applyAlignment="1" applyProtection="1">
      <alignment vertical="center"/>
      <protection locked="0"/>
    </xf>
    <xf numFmtId="37" fontId="5" fillId="10" borderId="29" xfId="2" applyNumberFormat="1" applyFont="1" applyFill="1" applyBorder="1" applyAlignment="1" applyProtection="1">
      <alignment vertical="center"/>
      <protection locked="0"/>
    </xf>
    <xf numFmtId="37" fontId="5" fillId="10" borderId="30" xfId="2" applyNumberFormat="1" applyFont="1" applyFill="1" applyBorder="1" applyAlignment="1" applyProtection="1">
      <alignment vertical="center"/>
      <protection locked="0"/>
    </xf>
    <xf numFmtId="164" fontId="5" fillId="10" borderId="20" xfId="2" applyNumberFormat="1" applyFont="1" applyFill="1" applyBorder="1" applyAlignment="1">
      <alignment vertical="center"/>
    </xf>
    <xf numFmtId="41" fontId="12" fillId="9" borderId="20" xfId="20" applyNumberFormat="1" applyFont="1" applyFill="1" applyBorder="1" applyAlignment="1" applyProtection="1">
      <alignment vertical="center"/>
      <protection locked="0"/>
    </xf>
    <xf numFmtId="41" fontId="12" fillId="10" borderId="20" xfId="20" applyNumberFormat="1" applyFont="1" applyFill="1" applyBorder="1" applyAlignment="1" applyProtection="1">
      <alignment vertical="center"/>
      <protection locked="0"/>
    </xf>
    <xf numFmtId="41" fontId="12" fillId="5" borderId="19" xfId="20" applyNumberFormat="1" applyFont="1" applyFill="1" applyBorder="1" applyAlignment="1" applyProtection="1">
      <alignment vertical="center"/>
      <protection locked="0"/>
    </xf>
    <xf numFmtId="41" fontId="12" fillId="8" borderId="30" xfId="20" applyNumberFormat="1" applyFont="1" applyFill="1" applyBorder="1" applyAlignment="1" applyProtection="1">
      <alignment vertical="center"/>
      <protection locked="0"/>
    </xf>
    <xf numFmtId="0" fontId="0" fillId="0" borderId="0" xfId="0" applyAlignment="1">
      <alignment wrapText="1"/>
    </xf>
    <xf numFmtId="1" fontId="5" fillId="0" borderId="20" xfId="2" applyNumberFormat="1" applyFont="1" applyBorder="1" applyAlignment="1">
      <alignment vertical="center"/>
    </xf>
    <xf numFmtId="1" fontId="0" fillId="0" borderId="20" xfId="0" applyNumberFormat="1" applyBorder="1"/>
    <xf numFmtId="1" fontId="0" fillId="10" borderId="20" xfId="0" applyNumberFormat="1" applyFill="1" applyBorder="1"/>
    <xf numFmtId="3" fontId="12" fillId="12" borderId="37" xfId="2" applyNumberFormat="1" applyFont="1" applyFill="1" applyBorder="1" applyAlignment="1">
      <alignment horizontal="right" vertical="center"/>
    </xf>
    <xf numFmtId="3" fontId="22" fillId="12" borderId="37" xfId="2" applyNumberFormat="1" applyFont="1" applyFill="1" applyBorder="1" applyAlignment="1">
      <alignment horizontal="right" vertical="center"/>
    </xf>
    <xf numFmtId="0" fontId="0" fillId="0" borderId="39" xfId="0" applyBorder="1"/>
    <xf numFmtId="3" fontId="12" fillId="12" borderId="41" xfId="2" applyNumberFormat="1" applyFont="1" applyFill="1" applyBorder="1" applyAlignment="1">
      <alignment horizontal="right" vertical="center"/>
    </xf>
    <xf numFmtId="3" fontId="12" fillId="12" borderId="43" xfId="2" applyNumberFormat="1" applyFont="1" applyFill="1" applyBorder="1" applyAlignment="1">
      <alignment horizontal="right" vertical="center"/>
    </xf>
    <xf numFmtId="3" fontId="12" fillId="12" borderId="20" xfId="2" applyNumberFormat="1" applyFont="1" applyFill="1" applyBorder="1" applyAlignment="1">
      <alignment horizontal="right" vertical="center"/>
    </xf>
    <xf numFmtId="3" fontId="22" fillId="12" borderId="20" xfId="2" applyNumberFormat="1" applyFont="1" applyFill="1" applyBorder="1" applyAlignment="1">
      <alignment horizontal="right" vertical="center"/>
    </xf>
    <xf numFmtId="3" fontId="12" fillId="12" borderId="47" xfId="2" applyNumberFormat="1" applyFont="1" applyFill="1" applyBorder="1" applyAlignment="1">
      <alignment horizontal="right" vertical="center"/>
    </xf>
    <xf numFmtId="3" fontId="22" fillId="12" borderId="48" xfId="2" applyNumberFormat="1" applyFont="1" applyFill="1" applyBorder="1" applyAlignment="1">
      <alignment horizontal="right" vertical="center"/>
    </xf>
    <xf numFmtId="3" fontId="26" fillId="12" borderId="42" xfId="0" applyNumberFormat="1" applyFont="1" applyFill="1" applyBorder="1"/>
    <xf numFmtId="0" fontId="27" fillId="0" borderId="0" xfId="0" applyFont="1" applyAlignment="1">
      <alignment vertical="center"/>
    </xf>
    <xf numFmtId="0" fontId="28" fillId="0" borderId="56" xfId="0" applyFont="1" applyBorder="1" applyAlignment="1">
      <alignment vertical="center"/>
    </xf>
    <xf numFmtId="0" fontId="29" fillId="0" borderId="0" xfId="0" applyFont="1" applyAlignment="1">
      <alignment vertical="center"/>
    </xf>
    <xf numFmtId="0" fontId="30" fillId="0" borderId="56" xfId="0" applyFont="1" applyBorder="1" applyAlignment="1">
      <alignment horizontal="center" vertical="center"/>
    </xf>
    <xf numFmtId="0" fontId="30" fillId="0" borderId="0" xfId="0" applyFont="1" applyAlignment="1">
      <alignment horizontal="center" vertical="center"/>
    </xf>
    <xf numFmtId="0" fontId="30" fillId="0" borderId="57" xfId="0" applyFont="1" applyBorder="1" applyAlignment="1">
      <alignment horizontal="right" vertical="center"/>
    </xf>
    <xf numFmtId="0" fontId="29" fillId="0" borderId="58" xfId="0" applyFont="1" applyBorder="1" applyAlignment="1">
      <alignment vertical="center"/>
    </xf>
    <xf numFmtId="3" fontId="30" fillId="0" borderId="57" xfId="0" applyNumberFormat="1" applyFont="1" applyBorder="1" applyAlignment="1">
      <alignment horizontal="right" vertical="center"/>
    </xf>
    <xf numFmtId="3" fontId="30" fillId="0" borderId="59" xfId="0" applyNumberFormat="1" applyFont="1" applyBorder="1" applyAlignment="1">
      <alignment horizontal="right" vertical="center"/>
    </xf>
    <xf numFmtId="0" fontId="30" fillId="0" borderId="56" xfId="0" applyFont="1" applyBorder="1" applyAlignment="1">
      <alignment horizontal="right" vertical="center"/>
    </xf>
    <xf numFmtId="3" fontId="30" fillId="0" borderId="56" xfId="0" applyNumberFormat="1" applyFont="1" applyBorder="1" applyAlignment="1">
      <alignment horizontal="right" vertical="center"/>
    </xf>
    <xf numFmtId="3" fontId="30" fillId="0" borderId="60" xfId="0" applyNumberFormat="1" applyFont="1" applyBorder="1" applyAlignment="1">
      <alignment horizontal="right" vertical="center"/>
    </xf>
    <xf numFmtId="0" fontId="30" fillId="15" borderId="57" xfId="0" applyFont="1" applyFill="1" applyBorder="1" applyAlignment="1">
      <alignment horizontal="right" vertical="center"/>
    </xf>
    <xf numFmtId="0" fontId="29" fillId="15" borderId="58" xfId="0" applyFont="1" applyFill="1" applyBorder="1" applyAlignment="1">
      <alignment vertical="center"/>
    </xf>
    <xf numFmtId="3" fontId="30" fillId="15" borderId="57" xfId="0" applyNumberFormat="1" applyFont="1" applyFill="1" applyBorder="1" applyAlignment="1">
      <alignment horizontal="right" vertical="center"/>
    </xf>
    <xf numFmtId="0" fontId="30" fillId="15" borderId="58" xfId="0" applyFont="1" applyFill="1" applyBorder="1" applyAlignment="1">
      <alignment horizontal="right" vertical="center"/>
    </xf>
    <xf numFmtId="3" fontId="30" fillId="0" borderId="0" xfId="0" applyNumberFormat="1" applyFont="1" applyAlignment="1">
      <alignment horizontal="right" vertical="center"/>
    </xf>
    <xf numFmtId="3" fontId="30" fillId="0" borderId="58" xfId="0" applyNumberFormat="1" applyFont="1" applyBorder="1" applyAlignment="1">
      <alignment horizontal="right" vertical="center"/>
    </xf>
    <xf numFmtId="0" fontId="30" fillId="0" borderId="61" xfId="0" applyFont="1" applyBorder="1" applyAlignment="1">
      <alignment horizontal="right" vertical="center"/>
    </xf>
    <xf numFmtId="0" fontId="29" fillId="0" borderId="62" xfId="0" applyFont="1" applyBorder="1" applyAlignment="1">
      <alignment vertical="center"/>
    </xf>
    <xf numFmtId="3" fontId="30" fillId="0" borderId="62" xfId="0" applyNumberFormat="1" applyFont="1" applyBorder="1" applyAlignment="1">
      <alignment horizontal="right" vertical="center"/>
    </xf>
    <xf numFmtId="3" fontId="30" fillId="0" borderId="61" xfId="0" applyNumberFormat="1" applyFont="1" applyBorder="1" applyAlignment="1">
      <alignment horizontal="right" vertical="center"/>
    </xf>
    <xf numFmtId="0" fontId="30" fillId="15" borderId="56" xfId="0" applyFont="1" applyFill="1" applyBorder="1" applyAlignment="1">
      <alignment horizontal="right" vertical="center"/>
    </xf>
    <xf numFmtId="0" fontId="29" fillId="15" borderId="0" xfId="0" applyFont="1" applyFill="1" applyAlignment="1">
      <alignment vertical="center"/>
    </xf>
    <xf numFmtId="3" fontId="30" fillId="15" borderId="56" xfId="0" applyNumberFormat="1" applyFont="1" applyFill="1" applyBorder="1" applyAlignment="1">
      <alignment horizontal="right" vertical="center"/>
    </xf>
    <xf numFmtId="3" fontId="30" fillId="15" borderId="0" xfId="0" applyNumberFormat="1" applyFont="1" applyFill="1" applyAlignment="1">
      <alignment horizontal="right" vertical="center"/>
    </xf>
    <xf numFmtId="3" fontId="30" fillId="15" borderId="58" xfId="0" applyNumberFormat="1" applyFont="1" applyFill="1" applyBorder="1" applyAlignment="1">
      <alignment horizontal="right" vertical="center"/>
    </xf>
    <xf numFmtId="0" fontId="28" fillId="0" borderId="61" xfId="0" applyFont="1" applyBorder="1" applyAlignment="1">
      <alignment vertical="center"/>
    </xf>
    <xf numFmtId="3" fontId="28" fillId="0" borderId="61" xfId="0" applyNumberFormat="1" applyFont="1" applyBorder="1" applyAlignment="1">
      <alignment horizontal="right" vertical="center"/>
    </xf>
    <xf numFmtId="3" fontId="28" fillId="0" borderId="63" xfId="0" applyNumberFormat="1" applyFont="1" applyBorder="1" applyAlignment="1">
      <alignment horizontal="right" vertical="center"/>
    </xf>
    <xf numFmtId="0" fontId="30" fillId="0" borderId="64" xfId="0" applyFont="1" applyBorder="1" applyAlignment="1">
      <alignment vertical="center"/>
    </xf>
    <xf numFmtId="0" fontId="30" fillId="0" borderId="65" xfId="0" applyFont="1" applyBorder="1" applyAlignment="1">
      <alignment vertical="center"/>
    </xf>
    <xf numFmtId="0" fontId="30" fillId="0" borderId="65" xfId="0" applyFont="1" applyBorder="1" applyAlignment="1">
      <alignment horizontal="center" vertical="center"/>
    </xf>
    <xf numFmtId="0" fontId="30" fillId="0" borderId="66" xfId="0" applyFont="1" applyBorder="1" applyAlignment="1">
      <alignment horizontal="center" vertical="center"/>
    </xf>
    <xf numFmtId="0" fontId="30" fillId="0" borderId="56" xfId="0" applyFont="1" applyBorder="1" applyAlignment="1">
      <alignment vertical="center"/>
    </xf>
    <xf numFmtId="0" fontId="30" fillId="0" borderId="67" xfId="0" applyFont="1" applyBorder="1" applyAlignment="1">
      <alignment vertical="center"/>
    </xf>
    <xf numFmtId="3" fontId="30" fillId="0" borderId="67" xfId="0" applyNumberFormat="1" applyFont="1" applyBorder="1" applyAlignment="1">
      <alignment horizontal="right" vertical="center"/>
    </xf>
    <xf numFmtId="0" fontId="30" fillId="0" borderId="68" xfId="0" applyFont="1" applyBorder="1" applyAlignment="1">
      <alignment vertical="center"/>
    </xf>
    <xf numFmtId="0" fontId="30" fillId="0" borderId="59" xfId="0" applyFont="1" applyBorder="1" applyAlignment="1">
      <alignment vertical="center"/>
    </xf>
    <xf numFmtId="0" fontId="30" fillId="15" borderId="68" xfId="0" applyFont="1" applyFill="1" applyBorder="1" applyAlignment="1">
      <alignment horizontal="right" vertical="center"/>
    </xf>
    <xf numFmtId="0" fontId="30" fillId="15" borderId="63" xfId="0" applyFont="1" applyFill="1" applyBorder="1" applyAlignment="1">
      <alignment vertical="center"/>
    </xf>
    <xf numFmtId="3" fontId="30" fillId="15" borderId="63" xfId="0" applyNumberFormat="1" applyFont="1" applyFill="1" applyBorder="1" applyAlignment="1">
      <alignment horizontal="right" vertical="center"/>
    </xf>
    <xf numFmtId="0" fontId="30" fillId="15" borderId="63" xfId="0" applyFont="1" applyFill="1" applyBorder="1" applyAlignment="1">
      <alignment horizontal="right" vertical="center"/>
    </xf>
    <xf numFmtId="0" fontId="30" fillId="15" borderId="61" xfId="0" applyFont="1" applyFill="1" applyBorder="1" applyAlignment="1">
      <alignment horizontal="right" vertical="center"/>
    </xf>
    <xf numFmtId="0" fontId="29" fillId="0" borderId="63" xfId="0" applyFont="1" applyBorder="1" applyAlignment="1">
      <alignment vertical="center"/>
    </xf>
    <xf numFmtId="0" fontId="27" fillId="0" borderId="0" xfId="0" applyFont="1" applyAlignment="1">
      <alignment horizontal="left" vertical="center" indent="5"/>
    </xf>
    <xf numFmtId="0" fontId="30" fillId="0" borderId="69" xfId="0" applyFont="1" applyBorder="1" applyAlignment="1">
      <alignment vertical="center"/>
    </xf>
    <xf numFmtId="0" fontId="30" fillId="0" borderId="64" xfId="0" applyFont="1" applyBorder="1" applyAlignment="1">
      <alignment horizontal="center" vertical="center"/>
    </xf>
    <xf numFmtId="0" fontId="30" fillId="0" borderId="61" xfId="0" applyFont="1" applyBorder="1" applyAlignment="1">
      <alignment vertical="center"/>
    </xf>
    <xf numFmtId="0" fontId="30" fillId="0" borderId="62" xfId="0" applyFont="1" applyBorder="1" applyAlignment="1">
      <alignment vertical="center"/>
    </xf>
    <xf numFmtId="3" fontId="30" fillId="0" borderId="63" xfId="0" applyNumberFormat="1" applyFont="1" applyBorder="1" applyAlignment="1">
      <alignment horizontal="right" vertical="center"/>
    </xf>
    <xf numFmtId="10" fontId="30" fillId="0" borderId="62" xfId="0" applyNumberFormat="1" applyFont="1" applyBorder="1" applyAlignment="1">
      <alignment horizontal="right" vertical="center"/>
    </xf>
    <xf numFmtId="0" fontId="28" fillId="0" borderId="62" xfId="0" applyFont="1" applyBorder="1" applyAlignment="1">
      <alignment vertical="center"/>
    </xf>
    <xf numFmtId="3" fontId="18" fillId="12" borderId="40" xfId="0" applyNumberFormat="1" applyFont="1" applyFill="1" applyBorder="1"/>
    <xf numFmtId="3" fontId="18" fillId="12" borderId="42" xfId="0" applyNumberFormat="1" applyFont="1" applyFill="1" applyBorder="1"/>
    <xf numFmtId="1" fontId="0" fillId="0" borderId="0" xfId="0" applyNumberFormat="1"/>
    <xf numFmtId="0" fontId="11" fillId="12" borderId="34" xfId="2" applyFont="1" applyFill="1" applyBorder="1" applyAlignment="1">
      <alignment vertical="center"/>
    </xf>
    <xf numFmtId="0" fontId="11" fillId="12" borderId="35" xfId="2" applyFont="1" applyFill="1" applyBorder="1" applyAlignment="1">
      <alignment vertical="center"/>
    </xf>
    <xf numFmtId="49" fontId="20" fillId="12" borderId="71" xfId="2" applyNumberFormat="1" applyFont="1" applyFill="1" applyBorder="1" applyAlignment="1">
      <alignment horizontal="left" vertical="center"/>
    </xf>
    <xf numFmtId="49" fontId="20" fillId="12" borderId="72" xfId="2" applyNumberFormat="1" applyFont="1" applyFill="1" applyBorder="1" applyAlignment="1">
      <alignment horizontal="left" vertical="center"/>
    </xf>
    <xf numFmtId="49" fontId="20" fillId="12" borderId="73" xfId="2" applyNumberFormat="1" applyFont="1" applyFill="1" applyBorder="1" applyAlignment="1">
      <alignment horizontal="left" vertical="center"/>
    </xf>
    <xf numFmtId="0" fontId="0" fillId="0" borderId="74" xfId="0" applyBorder="1"/>
    <xf numFmtId="37" fontId="11" fillId="12" borderId="75" xfId="2" applyNumberFormat="1" applyFont="1" applyFill="1" applyBorder="1" applyAlignment="1">
      <alignment horizontal="center" vertical="center"/>
    </xf>
    <xf numFmtId="37" fontId="11" fillId="12" borderId="76" xfId="2" applyNumberFormat="1" applyFont="1" applyFill="1" applyBorder="1" applyAlignment="1">
      <alignment horizontal="center" vertical="center"/>
    </xf>
    <xf numFmtId="37" fontId="11" fillId="12" borderId="70" xfId="2" applyNumberFormat="1" applyFont="1" applyFill="1" applyBorder="1" applyAlignment="1">
      <alignment horizontal="center" vertical="center"/>
    </xf>
    <xf numFmtId="37" fontId="11" fillId="12" borderId="74" xfId="2" applyNumberFormat="1" applyFont="1" applyFill="1" applyBorder="1" applyAlignment="1">
      <alignment horizontal="center" vertical="center"/>
    </xf>
    <xf numFmtId="37" fontId="21" fillId="12" borderId="75" xfId="2" applyNumberFormat="1" applyFont="1" applyFill="1" applyBorder="1" applyAlignment="1">
      <alignment horizontal="center" vertical="center"/>
    </xf>
    <xf numFmtId="0" fontId="0" fillId="0" borderId="79" xfId="0" applyBorder="1"/>
    <xf numFmtId="37" fontId="12" fillId="12" borderId="70" xfId="2" applyNumberFormat="1" applyFont="1" applyFill="1" applyBorder="1" applyAlignment="1">
      <alignment horizontal="center" vertical="center"/>
    </xf>
    <xf numFmtId="37" fontId="12" fillId="12" borderId="77" xfId="2" applyNumberFormat="1" applyFont="1" applyFill="1" applyBorder="1" applyAlignment="1">
      <alignment horizontal="center" vertical="center"/>
    </xf>
    <xf numFmtId="37" fontId="12" fillId="12" borderId="78" xfId="2" applyNumberFormat="1" applyFont="1" applyFill="1" applyBorder="1" applyAlignment="1">
      <alignment horizontal="center" vertical="center"/>
    </xf>
    <xf numFmtId="37" fontId="22" fillId="12" borderId="74" xfId="2" applyNumberFormat="1" applyFont="1" applyFill="1" applyBorder="1" applyAlignment="1">
      <alignment horizontal="center" vertical="center"/>
    </xf>
    <xf numFmtId="37" fontId="12" fillId="12" borderId="75" xfId="2" applyNumberFormat="1" applyFont="1" applyFill="1" applyBorder="1" applyAlignment="1">
      <alignment horizontal="center" vertical="center"/>
    </xf>
    <xf numFmtId="37" fontId="12" fillId="12" borderId="0" xfId="2" applyNumberFormat="1" applyFont="1" applyFill="1" applyAlignment="1">
      <alignment horizontal="center" vertical="center"/>
    </xf>
    <xf numFmtId="37" fontId="22" fillId="12" borderId="70" xfId="2" applyNumberFormat="1" applyFont="1" applyFill="1" applyBorder="1" applyAlignment="1">
      <alignment horizontal="center" vertical="center"/>
    </xf>
    <xf numFmtId="1" fontId="31" fillId="12" borderId="73" xfId="0" applyNumberFormat="1" applyFont="1" applyFill="1" applyBorder="1" applyAlignment="1">
      <alignment horizontal="center"/>
    </xf>
    <xf numFmtId="1" fontId="31" fillId="12" borderId="76" xfId="0" applyNumberFormat="1" applyFont="1" applyFill="1" applyBorder="1" applyAlignment="1">
      <alignment horizontal="center"/>
    </xf>
    <xf numFmtId="1" fontId="31" fillId="12" borderId="70" xfId="0" applyNumberFormat="1" applyFont="1" applyFill="1" applyBorder="1" applyAlignment="1">
      <alignment horizontal="center"/>
    </xf>
    <xf numFmtId="1" fontId="31" fillId="12" borderId="74" xfId="0" applyNumberFormat="1" applyFont="1" applyFill="1" applyBorder="1" applyAlignment="1">
      <alignment horizontal="center"/>
    </xf>
    <xf numFmtId="1" fontId="22" fillId="12" borderId="75" xfId="0" applyNumberFormat="1" applyFont="1" applyFill="1" applyBorder="1" applyAlignment="1">
      <alignment horizontal="center"/>
    </xf>
    <xf numFmtId="0" fontId="6" fillId="0" borderId="0" xfId="2" applyFont="1" applyAlignment="1">
      <alignment horizontal="center" vertical="center"/>
    </xf>
    <xf numFmtId="44" fontId="0" fillId="13" borderId="36" xfId="0" applyNumberFormat="1" applyFill="1" applyBorder="1"/>
    <xf numFmtId="0" fontId="0" fillId="0" borderId="36" xfId="0" applyBorder="1"/>
    <xf numFmtId="0" fontId="0" fillId="13" borderId="36" xfId="0" applyFill="1" applyBorder="1"/>
    <xf numFmtId="0" fontId="7" fillId="11" borderId="36" xfId="2" applyFont="1" applyFill="1" applyBorder="1" applyAlignment="1">
      <alignment horizontal="center" vertical="center"/>
    </xf>
    <xf numFmtId="0" fontId="7" fillId="11" borderId="38" xfId="2" applyFont="1" applyFill="1" applyBorder="1" applyAlignment="1">
      <alignment horizontal="center" vertical="center"/>
    </xf>
    <xf numFmtId="0" fontId="5" fillId="0" borderId="38" xfId="2" applyFont="1" applyBorder="1" applyAlignment="1">
      <alignment horizontal="center" vertical="center"/>
    </xf>
    <xf numFmtId="0" fontId="5" fillId="7" borderId="80" xfId="2" applyFont="1" applyFill="1" applyBorder="1" applyAlignment="1">
      <alignment horizontal="center" vertical="center"/>
    </xf>
    <xf numFmtId="0" fontId="8" fillId="7" borderId="81" xfId="2" applyFont="1" applyFill="1" applyBorder="1" applyAlignment="1">
      <alignment horizontal="center"/>
    </xf>
    <xf numFmtId="0" fontId="5" fillId="7" borderId="82" xfId="2" applyFont="1" applyFill="1" applyBorder="1" applyAlignment="1">
      <alignment horizontal="center" vertical="center"/>
    </xf>
    <xf numFmtId="164" fontId="5" fillId="7" borderId="83" xfId="2" applyNumberFormat="1" applyFont="1" applyFill="1" applyBorder="1" applyAlignment="1" applyProtection="1">
      <alignment vertical="center"/>
      <protection locked="0"/>
    </xf>
    <xf numFmtId="164" fontId="5" fillId="5" borderId="83" xfId="2" applyNumberFormat="1" applyFont="1" applyFill="1" applyBorder="1" applyAlignment="1" applyProtection="1">
      <alignment vertical="center"/>
      <protection locked="0"/>
    </xf>
    <xf numFmtId="164" fontId="5" fillId="6" borderId="83" xfId="2" applyNumberFormat="1" applyFont="1" applyFill="1" applyBorder="1" applyAlignment="1" applyProtection="1">
      <alignment vertical="center"/>
      <protection locked="0"/>
    </xf>
    <xf numFmtId="37" fontId="18" fillId="5" borderId="81" xfId="0" applyNumberFormat="1" applyFont="1" applyFill="1" applyBorder="1"/>
    <xf numFmtId="37" fontId="19" fillId="6" borderId="81" xfId="2" applyNumberFormat="1" applyFont="1" applyFill="1" applyBorder="1" applyAlignment="1" applyProtection="1">
      <alignment vertical="center"/>
      <protection locked="0"/>
    </xf>
    <xf numFmtId="37" fontId="19" fillId="9" borderId="81" xfId="2" applyNumberFormat="1" applyFont="1" applyFill="1" applyBorder="1" applyAlignment="1" applyProtection="1">
      <alignment vertical="center"/>
      <protection locked="0"/>
    </xf>
    <xf numFmtId="37" fontId="19" fillId="10" borderId="81" xfId="2" applyNumberFormat="1" applyFont="1" applyFill="1" applyBorder="1" applyAlignment="1" applyProtection="1">
      <alignment vertical="center"/>
      <protection locked="0"/>
    </xf>
    <xf numFmtId="37" fontId="18" fillId="8" borderId="81" xfId="0" applyNumberFormat="1" applyFont="1" applyFill="1" applyBorder="1"/>
    <xf numFmtId="0" fontId="0" fillId="11" borderId="29" xfId="0" applyFill="1" applyBorder="1"/>
    <xf numFmtId="1" fontId="18" fillId="8" borderId="29" xfId="0" applyNumberFormat="1" applyFont="1" applyFill="1" applyBorder="1"/>
    <xf numFmtId="37" fontId="0" fillId="0" borderId="81" xfId="0" applyNumberFormat="1" applyBorder="1"/>
    <xf numFmtId="3" fontId="12" fillId="12" borderId="81" xfId="2" applyNumberFormat="1" applyFont="1" applyFill="1" applyBorder="1" applyAlignment="1">
      <alignment horizontal="right" vertical="center"/>
    </xf>
    <xf numFmtId="3" fontId="22" fillId="12" borderId="81" xfId="2" applyNumberFormat="1" applyFont="1" applyFill="1" applyBorder="1" applyAlignment="1">
      <alignment horizontal="right" vertical="center"/>
    </xf>
    <xf numFmtId="49" fontId="20" fillId="12" borderId="87" xfId="2" applyNumberFormat="1" applyFont="1" applyFill="1" applyBorder="1" applyAlignment="1">
      <alignment horizontal="left" vertical="center"/>
    </xf>
    <xf numFmtId="0" fontId="0" fillId="14" borderId="88" xfId="0" applyFill="1" applyBorder="1"/>
    <xf numFmtId="37" fontId="18" fillId="8" borderId="21" xfId="0" applyNumberFormat="1" applyFont="1" applyFill="1" applyBorder="1"/>
    <xf numFmtId="0" fontId="18" fillId="14" borderId="88" xfId="0" applyFont="1" applyFill="1" applyBorder="1"/>
    <xf numFmtId="0" fontId="0" fillId="14" borderId="81" xfId="0" applyFill="1" applyBorder="1"/>
    <xf numFmtId="0" fontId="0" fillId="0" borderId="29" xfId="0" applyBorder="1"/>
    <xf numFmtId="0" fontId="0" fillId="0" borderId="27" xfId="0" applyBorder="1"/>
    <xf numFmtId="0" fontId="0" fillId="0" borderId="28" xfId="0" applyBorder="1"/>
    <xf numFmtId="0" fontId="0" fillId="0" borderId="88" xfId="0" applyBorder="1"/>
    <xf numFmtId="9" fontId="0" fillId="0" borderId="0" xfId="0" applyNumberFormat="1"/>
    <xf numFmtId="0" fontId="7" fillId="0" borderId="82" xfId="2" applyFont="1" applyBorder="1" applyAlignment="1">
      <alignment horizontal="left" vertical="center"/>
    </xf>
    <xf numFmtId="0" fontId="0" fillId="0" borderId="20" xfId="0" applyBorder="1"/>
    <xf numFmtId="0" fontId="0" fillId="0" borderId="88" xfId="0" applyBorder="1" applyAlignment="1">
      <alignment wrapText="1"/>
    </xf>
    <xf numFmtId="1" fontId="0" fillId="0" borderId="88" xfId="0" applyNumberFormat="1" applyBorder="1"/>
    <xf numFmtId="1" fontId="0" fillId="14" borderId="81" xfId="0" applyNumberFormat="1" applyFill="1" applyBorder="1"/>
    <xf numFmtId="41" fontId="0" fillId="0" borderId="0" xfId="0" applyNumberFormat="1"/>
    <xf numFmtId="1" fontId="0" fillId="14" borderId="88" xfId="0" applyNumberFormat="1" applyFill="1" applyBorder="1"/>
    <xf numFmtId="1" fontId="18" fillId="14" borderId="88" xfId="0" applyNumberFormat="1" applyFont="1" applyFill="1" applyBorder="1"/>
    <xf numFmtId="0" fontId="2" fillId="14" borderId="0" xfId="2" applyFont="1" applyFill="1" applyAlignment="1">
      <alignment horizontal="center" vertical="center"/>
    </xf>
    <xf numFmtId="0" fontId="0" fillId="14" borderId="0" xfId="0" applyFill="1"/>
    <xf numFmtId="164" fontId="2" fillId="14" borderId="0" xfId="2" applyNumberFormat="1" applyFont="1" applyFill="1" applyAlignment="1">
      <alignment horizontal="center" vertical="center"/>
    </xf>
    <xf numFmtId="164" fontId="0" fillId="14" borderId="0" xfId="0" applyNumberFormat="1" applyFill="1"/>
    <xf numFmtId="1" fontId="0" fillId="0" borderId="89" xfId="0" applyNumberFormat="1" applyBorder="1"/>
    <xf numFmtId="0" fontId="0" fillId="0" borderId="89" xfId="0" applyBorder="1"/>
    <xf numFmtId="0" fontId="0" fillId="0" borderId="90" xfId="0" applyBorder="1"/>
    <xf numFmtId="164" fontId="0" fillId="0" borderId="28" xfId="0" applyNumberFormat="1" applyBorder="1"/>
    <xf numFmtId="0" fontId="5" fillId="0" borderId="36" xfId="2" applyFont="1" applyBorder="1" applyAlignment="1">
      <alignment horizontal="center" vertical="center"/>
    </xf>
    <xf numFmtId="0" fontId="0" fillId="16" borderId="88" xfId="0" applyFill="1" applyBorder="1"/>
    <xf numFmtId="0" fontId="7" fillId="0" borderId="28" xfId="2" applyFont="1" applyBorder="1" applyAlignment="1">
      <alignment horizontal="right"/>
    </xf>
    <xf numFmtId="0" fontId="0" fillId="0" borderId="38" xfId="0" applyBorder="1"/>
    <xf numFmtId="167" fontId="0" fillId="0" borderId="38" xfId="0" applyNumberFormat="1" applyBorder="1"/>
    <xf numFmtId="0" fontId="0" fillId="14" borderId="26" xfId="0" applyFill="1" applyBorder="1"/>
    <xf numFmtId="0" fontId="0" fillId="17" borderId="88" xfId="0" applyFill="1" applyBorder="1"/>
    <xf numFmtId="0" fontId="0" fillId="17" borderId="38" xfId="0" applyFill="1" applyBorder="1"/>
    <xf numFmtId="0" fontId="0" fillId="17" borderId="20" xfId="0" applyFill="1" applyBorder="1"/>
    <xf numFmtId="41" fontId="12" fillId="6" borderId="92" xfId="20" applyNumberFormat="1" applyFont="1" applyFill="1" applyBorder="1" applyAlignment="1" applyProtection="1">
      <alignment vertical="center"/>
      <protection locked="0"/>
    </xf>
    <xf numFmtId="41" fontId="12" fillId="9" borderId="92" xfId="20" applyNumberFormat="1" applyFont="1" applyFill="1" applyBorder="1" applyAlignment="1" applyProtection="1">
      <alignment vertical="center"/>
      <protection locked="0"/>
    </xf>
    <xf numFmtId="41" fontId="12" fillId="10" borderId="92" xfId="20" applyNumberFormat="1" applyFont="1" applyFill="1" applyBorder="1" applyAlignment="1" applyProtection="1">
      <alignment vertical="center"/>
      <protection locked="0"/>
    </xf>
    <xf numFmtId="41" fontId="12" fillId="8" borderId="93" xfId="20" applyNumberFormat="1" applyFont="1" applyFill="1" applyBorder="1" applyAlignment="1" applyProtection="1">
      <alignment vertical="center"/>
      <protection locked="0"/>
    </xf>
    <xf numFmtId="0" fontId="5" fillId="2" borderId="4" xfId="2" applyFont="1" applyFill="1" applyBorder="1" applyAlignment="1">
      <alignment horizontal="center" vertical="center"/>
    </xf>
    <xf numFmtId="0" fontId="5" fillId="2" borderId="0" xfId="2" applyFont="1" applyFill="1" applyAlignment="1">
      <alignment horizontal="center" vertical="center"/>
    </xf>
    <xf numFmtId="0" fontId="5" fillId="0" borderId="20" xfId="2" applyFont="1" applyBorder="1" applyAlignment="1">
      <alignment horizontal="center" vertical="center"/>
    </xf>
    <xf numFmtId="0" fontId="5" fillId="0" borderId="28" xfId="2" applyFont="1" applyBorder="1" applyAlignment="1">
      <alignment horizontal="center" vertical="center"/>
    </xf>
    <xf numFmtId="2" fontId="18" fillId="0" borderId="94" xfId="0" applyNumberFormat="1" applyFont="1" applyBorder="1"/>
    <xf numFmtId="165" fontId="18" fillId="0" borderId="94" xfId="19" applyNumberFormat="1" applyFont="1" applyFill="1" applyBorder="1"/>
    <xf numFmtId="44" fontId="18" fillId="0" borderId="94" xfId="18" applyFont="1" applyFill="1" applyBorder="1"/>
    <xf numFmtId="2" fontId="0" fillId="0" borderId="94" xfId="0" applyNumberFormat="1" applyBorder="1"/>
    <xf numFmtId="165" fontId="1" fillId="0" borderId="94" xfId="19" applyNumberFormat="1" applyFont="1" applyFill="1" applyBorder="1"/>
    <xf numFmtId="44" fontId="1" fillId="0" borderId="94" xfId="18" applyFont="1" applyFill="1" applyBorder="1"/>
    <xf numFmtId="165" fontId="0" fillId="0" borderId="94" xfId="19" applyNumberFormat="1" applyFont="1" applyFill="1" applyBorder="1"/>
    <xf numFmtId="44" fontId="0" fillId="0" borderId="94" xfId="18" applyFont="1" applyFill="1" applyBorder="1"/>
    <xf numFmtId="43" fontId="5" fillId="0" borderId="94" xfId="20" applyFont="1" applyFill="1" applyBorder="1" applyAlignment="1" applyProtection="1">
      <alignment vertical="center"/>
      <protection locked="0"/>
    </xf>
    <xf numFmtId="39" fontId="5" fillId="9" borderId="94" xfId="2" applyNumberFormat="1" applyFont="1" applyFill="1" applyBorder="1" applyAlignment="1" applyProtection="1">
      <alignment vertical="center"/>
      <protection locked="0"/>
    </xf>
    <xf numFmtId="37" fontId="5" fillId="9" borderId="94" xfId="2" applyNumberFormat="1" applyFont="1" applyFill="1" applyBorder="1" applyAlignment="1" applyProtection="1">
      <alignment vertical="center"/>
      <protection locked="0"/>
    </xf>
    <xf numFmtId="43" fontId="5" fillId="9" borderId="94" xfId="20" applyFont="1" applyFill="1" applyBorder="1" applyAlignment="1" applyProtection="1">
      <alignment vertical="center"/>
      <protection locked="0"/>
    </xf>
    <xf numFmtId="39" fontId="5" fillId="10" borderId="94" xfId="2" applyNumberFormat="1" applyFont="1" applyFill="1" applyBorder="1" applyAlignment="1" applyProtection="1">
      <alignment vertical="center"/>
      <protection locked="0"/>
    </xf>
    <xf numFmtId="37" fontId="5" fillId="10" borderId="94" xfId="2" applyNumberFormat="1" applyFont="1" applyFill="1" applyBorder="1" applyAlignment="1" applyProtection="1">
      <alignment vertical="center"/>
      <protection locked="0"/>
    </xf>
    <xf numFmtId="43" fontId="5" fillId="10" borderId="94" xfId="20" applyFont="1" applyFill="1" applyBorder="1" applyAlignment="1" applyProtection="1">
      <alignment vertical="center"/>
      <protection locked="0"/>
    </xf>
    <xf numFmtId="41" fontId="12" fillId="7" borderId="94" xfId="20" applyNumberFormat="1" applyFont="1" applyFill="1" applyBorder="1" applyAlignment="1" applyProtection="1">
      <alignment vertical="center"/>
      <protection locked="0"/>
    </xf>
    <xf numFmtId="37" fontId="5" fillId="7" borderId="94" xfId="2" applyNumberFormat="1" applyFont="1" applyFill="1" applyBorder="1" applyAlignment="1" applyProtection="1">
      <alignment vertical="center"/>
      <protection locked="0"/>
    </xf>
    <xf numFmtId="37" fontId="0" fillId="0" borderId="94" xfId="0" applyNumberFormat="1" applyBorder="1"/>
    <xf numFmtId="0" fontId="5" fillId="7" borderId="94" xfId="2" applyFont="1" applyFill="1" applyBorder="1" applyAlignment="1" applyProtection="1">
      <alignment horizontal="left" vertical="center" wrapText="1"/>
      <protection locked="0"/>
    </xf>
    <xf numFmtId="37" fontId="5" fillId="0" borderId="94" xfId="2" applyNumberFormat="1" applyFont="1" applyBorder="1" applyAlignment="1" applyProtection="1">
      <alignment vertical="center"/>
      <protection locked="0"/>
    </xf>
    <xf numFmtId="37" fontId="0" fillId="5" borderId="94" xfId="0" applyNumberFormat="1" applyFill="1" applyBorder="1"/>
    <xf numFmtId="164" fontId="5" fillId="10" borderId="94" xfId="2" applyNumberFormat="1" applyFont="1" applyFill="1" applyBorder="1" applyAlignment="1" applyProtection="1">
      <alignment vertical="center"/>
      <protection locked="0"/>
    </xf>
    <xf numFmtId="164" fontId="5" fillId="10" borderId="94" xfId="2" applyNumberFormat="1" applyFont="1" applyFill="1" applyBorder="1" applyAlignment="1">
      <alignment vertical="center"/>
    </xf>
    <xf numFmtId="37" fontId="7" fillId="7" borderId="94" xfId="2" applyNumberFormat="1" applyFont="1" applyFill="1" applyBorder="1" applyAlignment="1" applyProtection="1">
      <alignment vertical="center"/>
      <protection locked="0"/>
    </xf>
    <xf numFmtId="37" fontId="12" fillId="7" borderId="94" xfId="2" applyNumberFormat="1" applyFont="1" applyFill="1" applyBorder="1" applyAlignment="1" applyProtection="1">
      <alignment vertical="center"/>
      <protection locked="0"/>
    </xf>
    <xf numFmtId="37" fontId="12" fillId="5" borderId="94" xfId="2" applyNumberFormat="1" applyFont="1" applyFill="1" applyBorder="1" applyAlignment="1" applyProtection="1">
      <alignment vertical="center"/>
      <protection locked="0"/>
    </xf>
    <xf numFmtId="37" fontId="12" fillId="6" borderId="94" xfId="2" applyNumberFormat="1" applyFont="1" applyFill="1" applyBorder="1" applyAlignment="1" applyProtection="1">
      <alignment vertical="center"/>
      <protection locked="0"/>
    </xf>
    <xf numFmtId="37" fontId="12" fillId="9" borderId="94" xfId="2" applyNumberFormat="1" applyFont="1" applyFill="1" applyBorder="1" applyAlignment="1" applyProtection="1">
      <alignment vertical="center"/>
      <protection locked="0"/>
    </xf>
    <xf numFmtId="37" fontId="12" fillId="10" borderId="94" xfId="2" applyNumberFormat="1" applyFont="1" applyFill="1" applyBorder="1" applyAlignment="1" applyProtection="1">
      <alignment vertical="center"/>
      <protection locked="0"/>
    </xf>
    <xf numFmtId="37" fontId="12" fillId="8" borderId="94" xfId="2" applyNumberFormat="1" applyFont="1" applyFill="1" applyBorder="1" applyAlignment="1" applyProtection="1">
      <alignment vertical="center"/>
      <protection locked="0"/>
    </xf>
    <xf numFmtId="0" fontId="18" fillId="11" borderId="94" xfId="0" applyFont="1" applyFill="1" applyBorder="1" applyAlignment="1">
      <alignment horizontal="center"/>
    </xf>
    <xf numFmtId="0" fontId="0" fillId="11" borderId="94" xfId="0" applyFill="1" applyBorder="1"/>
    <xf numFmtId="164" fontId="0" fillId="0" borderId="94" xfId="0" applyNumberFormat="1" applyBorder="1"/>
    <xf numFmtId="1" fontId="0" fillId="0" borderId="94" xfId="0" applyNumberFormat="1" applyBorder="1"/>
    <xf numFmtId="3" fontId="12" fillId="8" borderId="94" xfId="2" applyNumberFormat="1" applyFont="1" applyFill="1" applyBorder="1" applyAlignment="1">
      <alignment horizontal="right" vertical="center"/>
    </xf>
    <xf numFmtId="3" fontId="18" fillId="8" borderId="94" xfId="0" applyNumberFormat="1" applyFont="1" applyFill="1" applyBorder="1"/>
    <xf numFmtId="37" fontId="18" fillId="8" borderId="94" xfId="0" applyNumberFormat="1" applyFont="1" applyFill="1" applyBorder="1"/>
    <xf numFmtId="0" fontId="0" fillId="14" borderId="94" xfId="0" applyFill="1" applyBorder="1"/>
    <xf numFmtId="1" fontId="0" fillId="14" borderId="94" xfId="0" applyNumberFormat="1" applyFill="1" applyBorder="1"/>
    <xf numFmtId="1" fontId="12" fillId="8" borderId="94" xfId="2" applyNumberFormat="1" applyFont="1" applyFill="1" applyBorder="1" applyAlignment="1">
      <alignment horizontal="right" vertical="center"/>
    </xf>
    <xf numFmtId="1" fontId="18" fillId="8" borderId="94" xfId="0" applyNumberFormat="1" applyFont="1" applyFill="1" applyBorder="1"/>
    <xf numFmtId="39" fontId="18" fillId="11" borderId="94" xfId="0" applyNumberFormat="1" applyFont="1" applyFill="1" applyBorder="1" applyAlignment="1">
      <alignment horizontal="center"/>
    </xf>
    <xf numFmtId="3" fontId="12" fillId="12" borderId="94" xfId="2" applyNumberFormat="1" applyFont="1" applyFill="1" applyBorder="1" applyAlignment="1">
      <alignment horizontal="right" vertical="center"/>
    </xf>
    <xf numFmtId="3" fontId="22" fillId="12" borderId="94" xfId="2" applyNumberFormat="1" applyFont="1" applyFill="1" applyBorder="1" applyAlignment="1">
      <alignment horizontal="right" vertical="center"/>
    </xf>
    <xf numFmtId="1" fontId="7" fillId="11" borderId="94" xfId="2" applyNumberFormat="1" applyFont="1" applyFill="1" applyBorder="1" applyAlignment="1">
      <alignment horizontal="center" vertical="center"/>
    </xf>
    <xf numFmtId="1" fontId="18" fillId="11" borderId="94" xfId="0" applyNumberFormat="1" applyFont="1" applyFill="1" applyBorder="1" applyAlignment="1">
      <alignment horizontal="center"/>
    </xf>
    <xf numFmtId="0" fontId="5" fillId="11" borderId="94" xfId="2" applyFont="1" applyFill="1" applyBorder="1" applyAlignment="1">
      <alignment horizontal="center" vertical="center"/>
    </xf>
    <xf numFmtId="1" fontId="12" fillId="11" borderId="94" xfId="2" applyNumberFormat="1" applyFont="1" applyFill="1" applyBorder="1" applyAlignment="1">
      <alignment horizontal="right" vertical="center"/>
    </xf>
    <xf numFmtId="1" fontId="5" fillId="11" borderId="94" xfId="2" applyNumberFormat="1" applyFont="1" applyFill="1" applyBorder="1" applyAlignment="1">
      <alignment vertical="center"/>
    </xf>
    <xf numFmtId="1" fontId="0" fillId="11" borderId="94" xfId="0" applyNumberFormat="1" applyFill="1" applyBorder="1"/>
    <xf numFmtId="0" fontId="5" fillId="0" borderId="94" xfId="2" applyFont="1" applyBorder="1" applyAlignment="1">
      <alignment horizontal="center" vertical="center"/>
    </xf>
    <xf numFmtId="1" fontId="13" fillId="7" borderId="94" xfId="2" applyNumberFormat="1" applyFont="1" applyFill="1" applyBorder="1" applyAlignment="1">
      <alignment vertical="center"/>
    </xf>
    <xf numFmtId="1" fontId="5" fillId="0" borderId="94" xfId="2" applyNumberFormat="1" applyFont="1" applyBorder="1" applyAlignment="1">
      <alignment vertical="center"/>
    </xf>
    <xf numFmtId="1" fontId="0" fillId="5" borderId="94" xfId="0" applyNumberFormat="1" applyFill="1" applyBorder="1"/>
    <xf numFmtId="0" fontId="5" fillId="4" borderId="94" xfId="2" applyFont="1" applyFill="1" applyBorder="1" applyAlignment="1">
      <alignment horizontal="left" vertical="center"/>
    </xf>
    <xf numFmtId="1" fontId="0" fillId="6" borderId="94" xfId="0" applyNumberFormat="1" applyFill="1" applyBorder="1"/>
    <xf numFmtId="1" fontId="0" fillId="9" borderId="94" xfId="0" applyNumberFormat="1" applyFill="1" applyBorder="1"/>
    <xf numFmtId="1" fontId="0" fillId="10" borderId="94" xfId="0" applyNumberFormat="1" applyFill="1" applyBorder="1"/>
    <xf numFmtId="37" fontId="0" fillId="0" borderId="88" xfId="0" applyNumberFormat="1" applyBorder="1"/>
    <xf numFmtId="1" fontId="0" fillId="0" borderId="98" xfId="0" applyNumberFormat="1" applyBorder="1"/>
    <xf numFmtId="0" fontId="0" fillId="13" borderId="29" xfId="0" applyFill="1" applyBorder="1" applyAlignment="1">
      <alignment horizontal="center"/>
    </xf>
    <xf numFmtId="0" fontId="0" fillId="13" borderId="27" xfId="0" applyFill="1" applyBorder="1" applyAlignment="1">
      <alignment horizontal="center"/>
    </xf>
    <xf numFmtId="0" fontId="0" fillId="13" borderId="28" xfId="0" applyFill="1" applyBorder="1" applyAlignment="1">
      <alignment horizontal="center"/>
    </xf>
    <xf numFmtId="9" fontId="0" fillId="0" borderId="29" xfId="19" applyFont="1" applyFill="1" applyBorder="1" applyAlignment="1">
      <alignment horizontal="center"/>
    </xf>
    <xf numFmtId="9" fontId="0" fillId="0" borderId="27" xfId="19" applyFont="1" applyFill="1" applyBorder="1" applyAlignment="1">
      <alignment horizontal="center"/>
    </xf>
    <xf numFmtId="9" fontId="0" fillId="0" borderId="28" xfId="19" applyFont="1" applyFill="1" applyBorder="1" applyAlignment="1">
      <alignment horizontal="center"/>
    </xf>
    <xf numFmtId="2" fontId="18" fillId="0" borderId="94" xfId="0" applyNumberFormat="1" applyFont="1" applyBorder="1" applyAlignment="1">
      <alignment horizontal="center"/>
    </xf>
    <xf numFmtId="0" fontId="18" fillId="0" borderId="0" xfId="0" applyFont="1" applyAlignment="1">
      <alignment horizontal="center"/>
    </xf>
    <xf numFmtId="44" fontId="0" fillId="0" borderId="29" xfId="0" applyNumberFormat="1" applyBorder="1" applyAlignment="1">
      <alignment horizontal="center"/>
    </xf>
    <xf numFmtId="44" fontId="0" fillId="0" borderId="27" xfId="0" applyNumberFormat="1" applyBorder="1" applyAlignment="1">
      <alignment horizontal="center"/>
    </xf>
    <xf numFmtId="44" fontId="0" fillId="0" borderId="28" xfId="0" applyNumberFormat="1" applyBorder="1" applyAlignment="1">
      <alignment horizontal="center"/>
    </xf>
    <xf numFmtId="0" fontId="0" fillId="0" borderId="29"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5" fillId="2" borderId="24" xfId="2" applyFont="1" applyFill="1" applyBorder="1" applyAlignment="1">
      <alignment horizontal="center" vertical="center"/>
    </xf>
    <xf numFmtId="0" fontId="5" fillId="2" borderId="31" xfId="2" applyFont="1" applyFill="1" applyBorder="1" applyAlignment="1">
      <alignment horizontal="center" vertical="center"/>
    </xf>
    <xf numFmtId="0" fontId="5" fillId="2" borderId="32" xfId="2" applyFont="1" applyFill="1" applyBorder="1" applyAlignment="1">
      <alignment horizontal="center" vertical="center"/>
    </xf>
    <xf numFmtId="0" fontId="5" fillId="2" borderId="4" xfId="2" applyFont="1" applyFill="1" applyBorder="1" applyAlignment="1">
      <alignment horizontal="center" vertical="center"/>
    </xf>
    <xf numFmtId="0" fontId="5" fillId="2" borderId="0" xfId="2" applyFont="1" applyFill="1" applyAlignment="1">
      <alignment horizontal="center" vertical="center"/>
    </xf>
    <xf numFmtId="0" fontId="5" fillId="2" borderId="33" xfId="2" applyFont="1" applyFill="1" applyBorder="1" applyAlignment="1">
      <alignment horizontal="center" vertical="center"/>
    </xf>
    <xf numFmtId="0" fontId="7" fillId="2" borderId="88" xfId="2" applyFont="1" applyFill="1" applyBorder="1" applyAlignment="1">
      <alignment horizontal="center" vertical="center"/>
    </xf>
    <xf numFmtId="0" fontId="0" fillId="11" borderId="30" xfId="0" applyFill="1" applyBorder="1" applyAlignment="1">
      <alignment horizontal="center"/>
    </xf>
    <xf numFmtId="0" fontId="0" fillId="11" borderId="31" xfId="0" applyFill="1" applyBorder="1" applyAlignment="1">
      <alignment horizontal="center"/>
    </xf>
    <xf numFmtId="0" fontId="0" fillId="11" borderId="32" xfId="0" applyFill="1" applyBorder="1" applyAlignment="1">
      <alignment horizontal="center"/>
    </xf>
    <xf numFmtId="0" fontId="7" fillId="12" borderId="28" xfId="2" applyFont="1" applyFill="1" applyBorder="1" applyAlignment="1">
      <alignment horizontal="left" vertical="center"/>
    </xf>
    <xf numFmtId="0" fontId="7" fillId="12" borderId="94" xfId="2" applyFont="1" applyFill="1" applyBorder="1" applyAlignment="1">
      <alignment horizontal="left" vertical="center"/>
    </xf>
    <xf numFmtId="0" fontId="7" fillId="12" borderId="32" xfId="2" applyFont="1" applyFill="1" applyBorder="1" applyAlignment="1">
      <alignment horizontal="left" vertical="center"/>
    </xf>
    <xf numFmtId="0" fontId="7" fillId="12" borderId="20" xfId="2" applyFont="1" applyFill="1" applyBorder="1" applyAlignment="1">
      <alignment horizontal="left" vertical="center"/>
    </xf>
    <xf numFmtId="0" fontId="7" fillId="12" borderId="43" xfId="2" applyFont="1" applyFill="1" applyBorder="1" applyAlignment="1">
      <alignment horizontal="center" vertical="center"/>
    </xf>
    <xf numFmtId="0" fontId="7" fillId="12" borderId="41" xfId="2" applyFont="1" applyFill="1" applyBorder="1" applyAlignment="1">
      <alignment horizontal="center" vertical="center"/>
    </xf>
    <xf numFmtId="0" fontId="7" fillId="12" borderId="45" xfId="2" applyFont="1" applyFill="1" applyBorder="1" applyAlignment="1">
      <alignment horizontal="center" vertical="center"/>
    </xf>
    <xf numFmtId="0" fontId="7" fillId="12" borderId="39" xfId="2" applyFont="1" applyFill="1" applyBorder="1" applyAlignment="1">
      <alignment horizontal="center" vertical="center"/>
    </xf>
    <xf numFmtId="0" fontId="7" fillId="12" borderId="0" xfId="2" applyFont="1" applyFill="1" applyAlignment="1">
      <alignment horizontal="center" vertical="center"/>
    </xf>
    <xf numFmtId="0" fontId="7" fillId="12" borderId="46" xfId="2" applyFont="1" applyFill="1" applyBorder="1" applyAlignment="1">
      <alignment horizontal="center" vertical="center"/>
    </xf>
    <xf numFmtId="0" fontId="7" fillId="12" borderId="95" xfId="2" applyFont="1" applyFill="1" applyBorder="1" applyAlignment="1">
      <alignment horizontal="left" vertical="center"/>
    </xf>
    <xf numFmtId="0" fontId="7" fillId="12" borderId="27" xfId="2" applyFont="1" applyFill="1" applyBorder="1" applyAlignment="1">
      <alignment horizontal="left" vertical="center"/>
    </xf>
    <xf numFmtId="0" fontId="7" fillId="12" borderId="29" xfId="2" applyFont="1" applyFill="1" applyBorder="1" applyAlignment="1">
      <alignment horizontal="left" vertical="center"/>
    </xf>
    <xf numFmtId="0" fontId="18" fillId="12" borderId="41" xfId="0" applyFont="1" applyFill="1" applyBorder="1" applyAlignment="1">
      <alignment horizontal="left"/>
    </xf>
    <xf numFmtId="0" fontId="7" fillId="11" borderId="42" xfId="2" applyFont="1" applyFill="1" applyBorder="1" applyAlignment="1">
      <alignment horizontal="left" vertical="center"/>
    </xf>
    <xf numFmtId="0" fontId="7" fillId="11" borderId="50" xfId="2" applyFont="1" applyFill="1" applyBorder="1" applyAlignment="1">
      <alignment horizontal="left" vertical="center"/>
    </xf>
    <xf numFmtId="0" fontId="7" fillId="11" borderId="49" xfId="2" applyFont="1" applyFill="1" applyBorder="1" applyAlignment="1">
      <alignment horizontal="left" vertical="center"/>
    </xf>
    <xf numFmtId="0" fontId="7" fillId="12" borderId="36" xfId="2" applyFont="1" applyFill="1" applyBorder="1" applyAlignment="1">
      <alignment horizontal="left" vertical="center"/>
    </xf>
    <xf numFmtId="0" fontId="7" fillId="12" borderId="81" xfId="2" applyFont="1" applyFill="1" applyBorder="1" applyAlignment="1">
      <alignment horizontal="left" vertical="center"/>
    </xf>
    <xf numFmtId="0" fontId="7" fillId="11" borderId="30" xfId="2" applyFont="1" applyFill="1" applyBorder="1" applyAlignment="1">
      <alignment horizontal="left" vertical="center"/>
    </xf>
    <xf numFmtId="0" fontId="5" fillId="0" borderId="29" xfId="2" applyFont="1" applyBorder="1" applyAlignment="1">
      <alignment horizontal="center" vertical="center"/>
    </xf>
    <xf numFmtId="0" fontId="0" fillId="0" borderId="28" xfId="0" applyBorder="1" applyAlignment="1">
      <alignment horizontal="center" vertical="center"/>
    </xf>
    <xf numFmtId="0" fontId="5" fillId="6" borderId="29" xfId="2" applyFont="1" applyFill="1" applyBorder="1" applyAlignment="1">
      <alignment horizontal="left" vertical="center"/>
    </xf>
    <xf numFmtId="0" fontId="5" fillId="6" borderId="27" xfId="2" applyFont="1" applyFill="1" applyBorder="1" applyAlignment="1">
      <alignment horizontal="left" vertical="center"/>
    </xf>
    <xf numFmtId="0" fontId="5" fillId="6" borderId="28" xfId="2" applyFont="1" applyFill="1" applyBorder="1" applyAlignment="1">
      <alignment horizontal="left" vertical="center"/>
    </xf>
    <xf numFmtId="1" fontId="5" fillId="6" borderId="29" xfId="2" applyNumberFormat="1" applyFont="1" applyFill="1" applyBorder="1" applyAlignment="1">
      <alignment horizontal="center" vertical="center"/>
    </xf>
    <xf numFmtId="1" fontId="5" fillId="6" borderId="27" xfId="2" applyNumberFormat="1" applyFont="1" applyFill="1" applyBorder="1" applyAlignment="1">
      <alignment horizontal="center" vertical="center"/>
    </xf>
    <xf numFmtId="1" fontId="5" fillId="6" borderId="28" xfId="2" applyNumberFormat="1" applyFont="1" applyFill="1" applyBorder="1" applyAlignment="1">
      <alignment horizontal="center" vertical="center"/>
    </xf>
    <xf numFmtId="0" fontId="5" fillId="9" borderId="29" xfId="2" applyFont="1" applyFill="1" applyBorder="1" applyAlignment="1">
      <alignment horizontal="left" vertical="center"/>
    </xf>
    <xf numFmtId="0" fontId="5" fillId="9" borderId="27" xfId="2" applyFont="1" applyFill="1" applyBorder="1" applyAlignment="1">
      <alignment horizontal="left" vertical="center"/>
    </xf>
    <xf numFmtId="0" fontId="5" fillId="9" borderId="28" xfId="2" applyFont="1" applyFill="1" applyBorder="1" applyAlignment="1">
      <alignment horizontal="left" vertical="center"/>
    </xf>
    <xf numFmtId="0" fontId="5" fillId="10" borderId="94" xfId="2" applyFont="1" applyFill="1" applyBorder="1" applyAlignment="1">
      <alignment horizontal="left" vertical="center"/>
    </xf>
    <xf numFmtId="0" fontId="5" fillId="10" borderId="20" xfId="2" applyFont="1" applyFill="1" applyBorder="1" applyAlignment="1">
      <alignment horizontal="left" vertical="center"/>
    </xf>
    <xf numFmtId="1" fontId="5" fillId="10" borderId="94" xfId="2" applyNumberFormat="1" applyFont="1" applyFill="1" applyBorder="1" applyAlignment="1">
      <alignment horizontal="center" vertical="center"/>
    </xf>
    <xf numFmtId="1" fontId="5" fillId="10" borderId="20" xfId="2" applyNumberFormat="1" applyFont="1" applyFill="1" applyBorder="1" applyAlignment="1">
      <alignment horizontal="center" vertical="center"/>
    </xf>
    <xf numFmtId="1" fontId="5" fillId="9" borderId="29" xfId="2" applyNumberFormat="1" applyFont="1" applyFill="1" applyBorder="1" applyAlignment="1">
      <alignment horizontal="center" vertical="center"/>
    </xf>
    <xf numFmtId="1" fontId="5" fillId="9" borderId="27" xfId="2" applyNumberFormat="1" applyFont="1" applyFill="1" applyBorder="1" applyAlignment="1">
      <alignment horizontal="center" vertical="center"/>
    </xf>
    <xf numFmtId="1" fontId="5" fillId="9" borderId="28" xfId="2" applyNumberFormat="1" applyFont="1" applyFill="1" applyBorder="1" applyAlignment="1">
      <alignment horizontal="center" vertical="center"/>
    </xf>
    <xf numFmtId="0" fontId="5" fillId="9" borderId="94" xfId="2" applyFont="1" applyFill="1" applyBorder="1" applyAlignment="1">
      <alignment horizontal="center" vertical="center"/>
    </xf>
    <xf numFmtId="0" fontId="0" fillId="9" borderId="94" xfId="0" applyFill="1" applyBorder="1" applyAlignment="1">
      <alignment horizontal="center" vertical="center"/>
    </xf>
    <xf numFmtId="0" fontId="5" fillId="10" borderId="20" xfId="2" applyFont="1" applyFill="1" applyBorder="1" applyAlignment="1">
      <alignment horizontal="center" vertical="center"/>
    </xf>
    <xf numFmtId="0" fontId="0" fillId="10" borderId="20" xfId="0" applyFill="1" applyBorder="1" applyAlignment="1">
      <alignment horizontal="center" vertical="center"/>
    </xf>
    <xf numFmtId="0" fontId="5" fillId="2" borderId="94" xfId="2" applyFont="1" applyFill="1" applyBorder="1" applyAlignment="1">
      <alignment horizontal="center" vertical="center"/>
    </xf>
    <xf numFmtId="0" fontId="5" fillId="7" borderId="94" xfId="2" applyFont="1" applyFill="1" applyBorder="1" applyAlignment="1">
      <alignment horizontal="center" vertical="center"/>
    </xf>
    <xf numFmtId="0" fontId="5" fillId="9" borderId="94" xfId="2" applyFont="1" applyFill="1" applyBorder="1" applyAlignment="1" applyProtection="1">
      <alignment horizontal="center" vertical="center"/>
      <protection locked="0"/>
    </xf>
    <xf numFmtId="0" fontId="5" fillId="10" borderId="29" xfId="2" applyFont="1" applyFill="1" applyBorder="1" applyAlignment="1" applyProtection="1">
      <alignment horizontal="center" vertical="center"/>
      <protection locked="0"/>
    </xf>
    <xf numFmtId="0" fontId="5" fillId="10" borderId="27" xfId="2" applyFont="1" applyFill="1" applyBorder="1" applyAlignment="1" applyProtection="1">
      <alignment horizontal="center" vertical="center"/>
      <protection locked="0"/>
    </xf>
    <xf numFmtId="0" fontId="5" fillId="10" borderId="28" xfId="2" applyFont="1" applyFill="1" applyBorder="1" applyAlignment="1" applyProtection="1">
      <alignment horizontal="center" vertical="center"/>
      <protection locked="0"/>
    </xf>
    <xf numFmtId="0" fontId="0" fillId="0" borderId="94" xfId="0" applyBorder="1" applyAlignment="1">
      <alignment horizontal="center" vertical="center"/>
    </xf>
    <xf numFmtId="0" fontId="5" fillId="5" borderId="29" xfId="2" applyFont="1" applyFill="1" applyBorder="1" applyAlignment="1" applyProtection="1">
      <alignment vertical="center" wrapText="1"/>
      <protection locked="0"/>
    </xf>
    <xf numFmtId="0" fontId="5" fillId="5" borderId="27" xfId="2" applyFont="1" applyFill="1" applyBorder="1" applyAlignment="1" applyProtection="1">
      <alignment vertical="center" wrapText="1"/>
      <protection locked="0"/>
    </xf>
    <xf numFmtId="0" fontId="5" fillId="5" borderId="28" xfId="2" applyFont="1" applyFill="1" applyBorder="1" applyAlignment="1" applyProtection="1">
      <alignment vertical="center" wrapText="1"/>
      <protection locked="0"/>
    </xf>
    <xf numFmtId="0" fontId="5" fillId="5" borderId="29" xfId="2" applyFont="1" applyFill="1" applyBorder="1" applyAlignment="1" applyProtection="1">
      <alignment horizontal="left" vertical="center" wrapText="1"/>
      <protection locked="0"/>
    </xf>
    <xf numFmtId="0" fontId="5" fillId="5" borderId="27" xfId="2" applyFont="1" applyFill="1" applyBorder="1" applyAlignment="1" applyProtection="1">
      <alignment horizontal="left" vertical="center" wrapText="1"/>
      <protection locked="0"/>
    </xf>
    <xf numFmtId="0" fontId="5" fillId="5" borderId="28" xfId="2" applyFont="1" applyFill="1" applyBorder="1" applyAlignment="1" applyProtection="1">
      <alignment horizontal="left" vertical="center" wrapText="1"/>
      <protection locked="0"/>
    </xf>
    <xf numFmtId="0" fontId="5" fillId="10" borderId="29" xfId="2" applyFont="1" applyFill="1" applyBorder="1" applyAlignment="1">
      <alignment horizontal="center" vertical="center"/>
    </xf>
    <xf numFmtId="0" fontId="5" fillId="10" borderId="28" xfId="2" applyFont="1" applyFill="1" applyBorder="1" applyAlignment="1">
      <alignment horizontal="center" vertical="center"/>
    </xf>
    <xf numFmtId="0" fontId="5" fillId="0" borderId="94" xfId="2" applyFont="1" applyBorder="1" applyAlignment="1">
      <alignment horizontal="center" vertical="center"/>
    </xf>
    <xf numFmtId="164" fontId="5" fillId="4" borderId="20" xfId="2" applyNumberFormat="1" applyFont="1" applyFill="1" applyBorder="1" applyAlignment="1" applyProtection="1">
      <alignment vertical="center"/>
      <protection locked="0"/>
    </xf>
    <xf numFmtId="0" fontId="0" fillId="0" borderId="20" xfId="0" applyBorder="1" applyAlignment="1">
      <alignment vertical="center"/>
    </xf>
    <xf numFmtId="49" fontId="19" fillId="8" borderId="94" xfId="2" applyNumberFormat="1" applyFont="1" applyFill="1" applyBorder="1" applyAlignment="1">
      <alignment horizontal="right" vertical="center"/>
    </xf>
    <xf numFmtId="0" fontId="23" fillId="0" borderId="94" xfId="0" applyFont="1" applyBorder="1" applyAlignment="1">
      <alignment horizontal="right" vertical="center"/>
    </xf>
    <xf numFmtId="0" fontId="5" fillId="0" borderId="94" xfId="2" applyFont="1" applyBorder="1" applyAlignment="1" applyProtection="1">
      <alignment vertical="center" wrapText="1"/>
      <protection locked="0"/>
    </xf>
    <xf numFmtId="0" fontId="0" fillId="0" borderId="94" xfId="0" applyBorder="1" applyAlignment="1">
      <alignment vertical="center" wrapText="1"/>
    </xf>
    <xf numFmtId="0" fontId="5" fillId="8" borderId="94" xfId="2" applyFont="1" applyFill="1" applyBorder="1" applyAlignment="1" applyProtection="1">
      <alignment horizontal="right" vertical="center"/>
      <protection locked="0"/>
    </xf>
    <xf numFmtId="0" fontId="0" fillId="0" borderId="94" xfId="0" applyBorder="1" applyAlignment="1">
      <alignment vertical="center"/>
    </xf>
    <xf numFmtId="0" fontId="0" fillId="0" borderId="29" xfId="0" applyBorder="1" applyAlignment="1">
      <alignment horizontal="center" vertical="center"/>
    </xf>
    <xf numFmtId="0" fontId="5" fillId="0" borderId="32" xfId="2" applyFont="1" applyBorder="1" applyAlignment="1">
      <alignment horizontal="center" vertical="center"/>
    </xf>
    <xf numFmtId="0" fontId="5" fillId="0" borderId="20" xfId="2" applyFont="1" applyBorder="1" applyAlignment="1">
      <alignment horizontal="center" vertical="center"/>
    </xf>
    <xf numFmtId="0" fontId="5" fillId="10" borderId="94" xfId="2" applyFont="1" applyFill="1" applyBorder="1" applyAlignment="1" applyProtection="1">
      <alignment horizontal="center" vertical="center"/>
      <protection locked="0"/>
    </xf>
    <xf numFmtId="0" fontId="5" fillId="10" borderId="20" xfId="2" applyFont="1" applyFill="1" applyBorder="1" applyAlignment="1" applyProtection="1">
      <alignment horizontal="center" vertical="center"/>
      <protection locked="0"/>
    </xf>
    <xf numFmtId="0" fontId="7" fillId="11" borderId="29" xfId="2" applyFont="1" applyFill="1" applyBorder="1" applyAlignment="1">
      <alignment horizontal="left" vertical="center"/>
    </xf>
    <xf numFmtId="0" fontId="5" fillId="8" borderId="21" xfId="2" applyFont="1" applyFill="1" applyBorder="1" applyAlignment="1" applyProtection="1">
      <alignment horizontal="right" vertical="center"/>
      <protection locked="0"/>
    </xf>
    <xf numFmtId="0" fontId="5" fillId="8" borderId="22" xfId="2" applyFont="1" applyFill="1" applyBorder="1" applyAlignment="1" applyProtection="1">
      <alignment horizontal="right" vertical="center"/>
      <protection locked="0"/>
    </xf>
    <xf numFmtId="0" fontId="0" fillId="0" borderId="22" xfId="0" applyBorder="1" applyAlignment="1">
      <alignment vertical="center"/>
    </xf>
    <xf numFmtId="0" fontId="0" fillId="0" borderId="23" xfId="0" applyBorder="1" applyAlignment="1">
      <alignment vertical="center"/>
    </xf>
    <xf numFmtId="0" fontId="5" fillId="6" borderId="94" xfId="2" applyFont="1" applyFill="1" applyBorder="1" applyAlignment="1" applyProtection="1">
      <alignment horizontal="center" vertical="center"/>
      <protection locked="0"/>
    </xf>
    <xf numFmtId="0" fontId="5" fillId="6" borderId="94" xfId="2" applyFont="1" applyFill="1" applyBorder="1" applyAlignment="1" applyProtection="1">
      <alignment vertical="center"/>
      <protection locked="0"/>
    </xf>
    <xf numFmtId="0" fontId="5" fillId="10" borderId="94" xfId="2" applyFont="1" applyFill="1" applyBorder="1" applyAlignment="1">
      <alignment horizontal="center" vertical="center"/>
    </xf>
    <xf numFmtId="0" fontId="0" fillId="10" borderId="94" xfId="0" applyFill="1" applyBorder="1" applyAlignment="1">
      <alignment horizontal="center" vertical="center"/>
    </xf>
    <xf numFmtId="0" fontId="5" fillId="6" borderId="94" xfId="2" applyFont="1" applyFill="1" applyBorder="1" applyAlignment="1" applyProtection="1">
      <alignment horizontal="left" vertical="center"/>
      <protection locked="0"/>
    </xf>
    <xf numFmtId="0" fontId="6" fillId="0" borderId="7" xfId="2" applyFont="1" applyBorder="1" applyAlignment="1">
      <alignment horizontal="center" vertical="center" wrapText="1"/>
    </xf>
    <xf numFmtId="0" fontId="6" fillId="0" borderId="8" xfId="2" applyFont="1" applyBorder="1" applyAlignment="1">
      <alignment horizontal="center" vertical="center" wrapText="1"/>
    </xf>
    <xf numFmtId="0" fontId="6" fillId="0" borderId="0" xfId="2" applyFont="1" applyAlignment="1">
      <alignment horizontal="center" vertical="center" wrapText="1"/>
    </xf>
    <xf numFmtId="0" fontId="6" fillId="0" borderId="9" xfId="2" applyFont="1" applyBorder="1" applyAlignment="1">
      <alignment horizontal="center" vertical="center" wrapText="1"/>
    </xf>
    <xf numFmtId="0" fontId="6" fillId="0" borderId="10" xfId="2" applyFont="1" applyBorder="1" applyAlignment="1">
      <alignment horizontal="center" vertical="center" wrapText="1"/>
    </xf>
    <xf numFmtId="0" fontId="6" fillId="0" borderId="11" xfId="2" applyFont="1" applyBorder="1" applyAlignment="1">
      <alignment horizontal="center" vertical="center" wrapText="1"/>
    </xf>
    <xf numFmtId="0" fontId="5" fillId="0" borderId="12" xfId="2" applyFont="1" applyBorder="1" applyAlignment="1">
      <alignment horizontal="left" vertical="center"/>
    </xf>
    <xf numFmtId="0" fontId="5" fillId="0" borderId="7" xfId="2" applyFont="1" applyBorder="1" applyAlignment="1">
      <alignment horizontal="left" vertical="center"/>
    </xf>
    <xf numFmtId="0" fontId="5" fillId="0" borderId="4" xfId="2" applyFont="1" applyBorder="1" applyAlignment="1">
      <alignment horizontal="left" vertical="center" wrapText="1"/>
    </xf>
    <xf numFmtId="0" fontId="5" fillId="0" borderId="0" xfId="2" applyFont="1" applyAlignment="1">
      <alignment horizontal="left" vertical="center" wrapText="1"/>
    </xf>
    <xf numFmtId="0" fontId="2" fillId="0" borderId="13" xfId="2" applyFont="1" applyBorder="1" applyAlignment="1">
      <alignment horizontal="right" vertical="top"/>
    </xf>
    <xf numFmtId="0" fontId="2" fillId="0" borderId="10" xfId="2" applyFont="1" applyBorder="1" applyAlignment="1">
      <alignment horizontal="right" vertical="top"/>
    </xf>
    <xf numFmtId="0" fontId="2" fillId="0" borderId="14" xfId="2" applyFont="1" applyBorder="1" applyAlignment="1">
      <alignment horizontal="right" vertical="top"/>
    </xf>
    <xf numFmtId="0" fontId="2" fillId="0" borderId="15" xfId="2" applyFont="1" applyBorder="1" applyAlignment="1">
      <alignment horizontal="right" vertical="center"/>
    </xf>
    <xf numFmtId="0" fontId="2" fillId="0" borderId="10" xfId="2" applyFont="1" applyBorder="1" applyAlignment="1">
      <alignment horizontal="right" vertical="center"/>
    </xf>
    <xf numFmtId="0" fontId="2" fillId="0" borderId="14" xfId="2" applyFont="1" applyBorder="1" applyAlignment="1">
      <alignment horizontal="right" vertical="center"/>
    </xf>
    <xf numFmtId="0" fontId="5" fillId="6" borderId="29" xfId="2" applyFont="1" applyFill="1" applyBorder="1" applyAlignment="1">
      <alignment horizontal="center" vertical="center"/>
    </xf>
    <xf numFmtId="0" fontId="5" fillId="6" borderId="28" xfId="2" applyFont="1" applyFill="1" applyBorder="1" applyAlignment="1">
      <alignment horizontal="center" vertical="center"/>
    </xf>
    <xf numFmtId="0" fontId="5" fillId="6" borderId="29" xfId="2" applyFont="1" applyFill="1" applyBorder="1" applyAlignment="1" applyProtection="1">
      <alignment horizontal="left" vertical="center"/>
      <protection locked="0"/>
    </xf>
    <xf numFmtId="0" fontId="5" fillId="6" borderId="27" xfId="2" applyFont="1" applyFill="1" applyBorder="1" applyAlignment="1" applyProtection="1">
      <alignment horizontal="left" vertical="center"/>
      <protection locked="0"/>
    </xf>
    <xf numFmtId="0" fontId="5" fillId="6" borderId="28" xfId="2" applyFont="1" applyFill="1" applyBorder="1" applyAlignment="1" applyProtection="1">
      <alignment horizontal="left" vertical="center"/>
      <protection locked="0"/>
    </xf>
    <xf numFmtId="0" fontId="5" fillId="5" borderId="29" xfId="2" applyFont="1" applyFill="1" applyBorder="1" applyAlignment="1" applyProtection="1">
      <alignment horizontal="left" vertical="center"/>
      <protection locked="0"/>
    </xf>
    <xf numFmtId="0" fontId="5" fillId="5" borderId="27" xfId="2" applyFont="1" applyFill="1" applyBorder="1" applyAlignment="1" applyProtection="1">
      <alignment horizontal="left" vertical="center"/>
      <protection locked="0"/>
    </xf>
    <xf numFmtId="0" fontId="5" fillId="5" borderId="28" xfId="2" applyFont="1" applyFill="1" applyBorder="1" applyAlignment="1" applyProtection="1">
      <alignment horizontal="left" vertical="center"/>
      <protection locked="0"/>
    </xf>
    <xf numFmtId="0" fontId="5" fillId="6" borderId="29" xfId="2" applyFont="1" applyFill="1" applyBorder="1" applyAlignment="1" applyProtection="1">
      <alignment vertical="center"/>
      <protection locked="0"/>
    </xf>
    <xf numFmtId="0" fontId="5" fillId="6" borderId="27" xfId="2" applyFont="1" applyFill="1" applyBorder="1" applyAlignment="1" applyProtection="1">
      <alignment vertical="center"/>
      <protection locked="0"/>
    </xf>
    <xf numFmtId="0" fontId="5" fillId="6" borderId="28" xfId="2" applyFont="1" applyFill="1" applyBorder="1" applyAlignment="1" applyProtection="1">
      <alignment vertical="center"/>
      <protection locked="0"/>
    </xf>
    <xf numFmtId="0" fontId="9" fillId="0" borderId="0" xfId="2" applyFont="1" applyAlignment="1">
      <alignment horizontal="center" vertical="center"/>
    </xf>
    <xf numFmtId="0" fontId="5" fillId="7" borderId="96" xfId="2" applyFont="1" applyFill="1" applyBorder="1" applyAlignment="1">
      <alignment horizontal="center" vertical="center"/>
    </xf>
    <xf numFmtId="0" fontId="7" fillId="0" borderId="6" xfId="2" applyFont="1" applyBorder="1" applyAlignment="1">
      <alignment horizontal="left" vertical="center"/>
    </xf>
    <xf numFmtId="0" fontId="7" fillId="0" borderId="3" xfId="2" applyFont="1" applyBorder="1" applyAlignment="1">
      <alignment horizontal="left" vertical="center"/>
    </xf>
    <xf numFmtId="0" fontId="5" fillId="7" borderId="29" xfId="2" applyFont="1" applyFill="1" applyBorder="1" applyAlignment="1">
      <alignment horizontal="center" vertical="center"/>
    </xf>
    <xf numFmtId="0" fontId="5" fillId="7" borderId="28" xfId="2" applyFont="1" applyFill="1" applyBorder="1" applyAlignment="1">
      <alignment horizontal="center" vertical="center"/>
    </xf>
    <xf numFmtId="0" fontId="5" fillId="11" borderId="30" xfId="2" applyFont="1" applyFill="1" applyBorder="1" applyAlignment="1">
      <alignment horizontal="center" vertical="center"/>
    </xf>
    <xf numFmtId="0" fontId="5" fillId="0" borderId="81" xfId="2" applyFont="1" applyBorder="1" applyAlignment="1" applyProtection="1">
      <alignment vertical="center"/>
      <protection locked="0"/>
    </xf>
    <xf numFmtId="0" fontId="0" fillId="0" borderId="81" xfId="0" applyBorder="1" applyAlignment="1">
      <alignment vertical="center"/>
    </xf>
    <xf numFmtId="0" fontId="5" fillId="0" borderId="81" xfId="2" applyFont="1" applyBorder="1" applyAlignment="1">
      <alignment horizontal="center" vertical="center"/>
    </xf>
    <xf numFmtId="0" fontId="0" fillId="0" borderId="34" xfId="0" applyBorder="1" applyAlignment="1">
      <alignment horizontal="center" vertical="center"/>
    </xf>
    <xf numFmtId="0" fontId="7" fillId="8" borderId="24" xfId="2" applyFont="1" applyFill="1" applyBorder="1" applyAlignment="1">
      <alignment horizontal="right" vertical="center"/>
    </xf>
    <xf numFmtId="0" fontId="7" fillId="8" borderId="31" xfId="2" applyFont="1" applyFill="1" applyBorder="1" applyAlignment="1">
      <alignment horizontal="right" vertical="center"/>
    </xf>
    <xf numFmtId="0" fontId="18" fillId="0" borderId="31" xfId="0" applyFont="1" applyBorder="1" applyAlignment="1">
      <alignment vertical="center"/>
    </xf>
    <xf numFmtId="0" fontId="5" fillId="2" borderId="86" xfId="2" applyFont="1" applyFill="1" applyBorder="1" applyAlignment="1">
      <alignment horizontal="center" vertical="center"/>
    </xf>
    <xf numFmtId="0" fontId="5" fillId="2" borderId="35" xfId="2" applyFont="1" applyFill="1" applyBorder="1" applyAlignment="1">
      <alignment horizontal="center" vertical="center"/>
    </xf>
    <xf numFmtId="0" fontId="5" fillId="2" borderId="36" xfId="2" applyFont="1" applyFill="1" applyBorder="1" applyAlignment="1">
      <alignment horizontal="center" vertical="center"/>
    </xf>
    <xf numFmtId="0" fontId="5" fillId="0" borderId="0" xfId="2" applyFont="1" applyAlignment="1">
      <alignment horizontal="center" vertical="center"/>
    </xf>
    <xf numFmtId="0" fontId="5" fillId="9" borderId="29" xfId="2" applyFont="1" applyFill="1" applyBorder="1" applyAlignment="1" applyProtection="1">
      <alignment horizontal="center" vertical="center"/>
      <protection locked="0"/>
    </xf>
    <xf numFmtId="0" fontId="5" fillId="9" borderId="27" xfId="2" applyFont="1" applyFill="1" applyBorder="1" applyAlignment="1" applyProtection="1">
      <alignment horizontal="center" vertical="center"/>
      <protection locked="0"/>
    </xf>
    <xf numFmtId="0" fontId="5" fillId="9" borderId="28" xfId="2" applyFont="1" applyFill="1" applyBorder="1" applyAlignment="1" applyProtection="1">
      <alignment horizontal="center" vertical="center"/>
      <protection locked="0"/>
    </xf>
    <xf numFmtId="0" fontId="7" fillId="0" borderId="7" xfId="2" applyFont="1" applyBorder="1" applyAlignment="1">
      <alignment horizontal="left" vertical="center"/>
    </xf>
    <xf numFmtId="0" fontId="5" fillId="9" borderId="29" xfId="2" applyFont="1" applyFill="1" applyBorder="1" applyAlignment="1">
      <alignment horizontal="center" vertical="center"/>
    </xf>
    <xf numFmtId="0" fontId="5" fillId="9" borderId="28" xfId="2" applyFont="1" applyFill="1" applyBorder="1" applyAlignment="1">
      <alignment horizontal="center" vertical="center"/>
    </xf>
    <xf numFmtId="0" fontId="0" fillId="0" borderId="31" xfId="0" applyBorder="1" applyAlignment="1">
      <alignment horizontal="center"/>
    </xf>
    <xf numFmtId="0" fontId="0" fillId="0" borderId="32" xfId="0" applyBorder="1" applyAlignment="1">
      <alignment horizontal="center"/>
    </xf>
    <xf numFmtId="0" fontId="0" fillId="0" borderId="88" xfId="0" applyBorder="1" applyAlignment="1">
      <alignment horizontal="center"/>
    </xf>
    <xf numFmtId="0" fontId="5" fillId="7" borderId="94" xfId="2" applyFont="1" applyFill="1" applyBorder="1" applyAlignment="1" applyProtection="1">
      <alignment horizontal="left" vertical="center" wrapText="1"/>
      <protection locked="0"/>
    </xf>
    <xf numFmtId="0" fontId="5" fillId="7" borderId="94" xfId="2" applyFont="1" applyFill="1" applyBorder="1" applyAlignment="1" applyProtection="1">
      <alignment vertical="center"/>
      <protection locked="0"/>
    </xf>
    <xf numFmtId="0" fontId="5" fillId="8" borderId="84" xfId="2" applyFont="1" applyFill="1" applyBorder="1" applyAlignment="1">
      <alignment horizontal="right" vertical="center"/>
    </xf>
    <xf numFmtId="0" fontId="5" fillId="8" borderId="82" xfId="2" applyFont="1" applyFill="1" applyBorder="1" applyAlignment="1">
      <alignment horizontal="right" vertical="center"/>
    </xf>
    <xf numFmtId="0" fontId="0" fillId="0" borderId="82" xfId="0" applyBorder="1" applyAlignment="1">
      <alignment vertical="center"/>
    </xf>
    <xf numFmtId="0" fontId="0" fillId="0" borderId="85" xfId="0" applyBorder="1" applyAlignment="1">
      <alignment vertical="center"/>
    </xf>
    <xf numFmtId="1" fontId="0" fillId="11" borderId="30" xfId="0" applyNumberFormat="1" applyFill="1" applyBorder="1" applyAlignment="1">
      <alignment horizontal="center"/>
    </xf>
    <xf numFmtId="1" fontId="0" fillId="11" borderId="25" xfId="0" applyNumberFormat="1" applyFill="1" applyBorder="1" applyAlignment="1">
      <alignment horizontal="center"/>
    </xf>
    <xf numFmtId="0" fontId="32" fillId="11" borderId="31" xfId="2" applyFont="1" applyFill="1" applyBorder="1" applyAlignment="1">
      <alignment horizontal="center" vertical="center" wrapText="1"/>
    </xf>
    <xf numFmtId="0" fontId="32" fillId="11" borderId="32" xfId="2" applyFont="1" applyFill="1" applyBorder="1" applyAlignment="1">
      <alignment horizontal="center" vertical="center" wrapText="1"/>
    </xf>
    <xf numFmtId="0" fontId="32" fillId="11" borderId="0" xfId="2" applyFont="1" applyFill="1" applyAlignment="1">
      <alignment horizontal="center" vertical="center" wrapText="1"/>
    </xf>
    <xf numFmtId="0" fontId="32" fillId="11" borderId="33" xfId="2" applyFont="1" applyFill="1" applyBorder="1" applyAlignment="1">
      <alignment horizontal="center" vertical="center" wrapText="1"/>
    </xf>
    <xf numFmtId="0" fontId="5" fillId="0" borderId="28" xfId="2" applyFont="1" applyBorder="1" applyAlignment="1">
      <alignment horizontal="center" vertical="center"/>
    </xf>
    <xf numFmtId="0" fontId="5" fillId="0" borderId="29" xfId="2" applyFont="1" applyBorder="1" applyAlignment="1">
      <alignment vertical="center" wrapText="1"/>
    </xf>
    <xf numFmtId="0" fontId="5" fillId="0" borderId="27" xfId="2" applyFont="1" applyBorder="1" applyAlignment="1">
      <alignment vertical="center" wrapText="1"/>
    </xf>
    <xf numFmtId="0" fontId="0" fillId="0" borderId="28" xfId="0" applyBorder="1" applyAlignment="1">
      <alignment vertical="center" wrapText="1"/>
    </xf>
    <xf numFmtId="49" fontId="19" fillId="8" borderId="86" xfId="2" applyNumberFormat="1" applyFont="1" applyFill="1" applyBorder="1" applyAlignment="1">
      <alignment horizontal="right" vertical="center"/>
    </xf>
    <xf numFmtId="49" fontId="19" fillId="8" borderId="35" xfId="2" applyNumberFormat="1" applyFont="1" applyFill="1" applyBorder="1" applyAlignment="1">
      <alignment horizontal="right" vertical="center"/>
    </xf>
    <xf numFmtId="0" fontId="23" fillId="8" borderId="36" xfId="0" applyFont="1" applyFill="1" applyBorder="1" applyAlignment="1">
      <alignment horizontal="right" vertical="center"/>
    </xf>
    <xf numFmtId="0" fontId="7" fillId="11" borderId="24" xfId="2" applyFont="1" applyFill="1" applyBorder="1" applyAlignment="1">
      <alignment horizontal="left" vertical="center"/>
    </xf>
    <xf numFmtId="0" fontId="7" fillId="11" borderId="31" xfId="2" applyFont="1" applyFill="1" applyBorder="1" applyAlignment="1">
      <alignment horizontal="left" vertical="center"/>
    </xf>
    <xf numFmtId="0" fontId="0" fillId="0" borderId="32" xfId="0" applyBorder="1" applyAlignment="1">
      <alignment vertical="center"/>
    </xf>
    <xf numFmtId="0" fontId="5" fillId="0" borderId="94" xfId="2" applyFont="1" applyBorder="1" applyAlignment="1">
      <alignment vertical="center"/>
    </xf>
    <xf numFmtId="0" fontId="5" fillId="0" borderId="94" xfId="2" applyFont="1" applyBorder="1" applyAlignment="1">
      <alignment horizontal="left" vertical="center"/>
    </xf>
    <xf numFmtId="0" fontId="5" fillId="2" borderId="5" xfId="2" applyFont="1" applyFill="1" applyBorder="1" applyAlignment="1">
      <alignment horizontal="center" vertical="center"/>
    </xf>
    <xf numFmtId="0" fontId="5" fillId="0" borderId="88" xfId="2" applyFont="1" applyBorder="1" applyAlignment="1">
      <alignment horizontal="center" vertical="center"/>
    </xf>
    <xf numFmtId="1" fontId="5" fillId="7" borderId="29" xfId="2" applyNumberFormat="1" applyFont="1" applyFill="1" applyBorder="1" applyAlignment="1">
      <alignment horizontal="center" vertical="center"/>
    </xf>
    <xf numFmtId="1" fontId="5" fillId="7" borderId="27" xfId="2" applyNumberFormat="1" applyFont="1" applyFill="1" applyBorder="1" applyAlignment="1">
      <alignment horizontal="center" vertical="center"/>
    </xf>
    <xf numFmtId="1" fontId="0" fillId="0" borderId="28" xfId="0" applyNumberFormat="1" applyBorder="1" applyAlignment="1">
      <alignment vertical="center"/>
    </xf>
    <xf numFmtId="0" fontId="5" fillId="7" borderId="29" xfId="2" applyFont="1" applyFill="1" applyBorder="1" applyAlignment="1" applyProtection="1">
      <alignment horizontal="center" vertical="center" wrapText="1"/>
      <protection locked="0"/>
    </xf>
    <xf numFmtId="0" fontId="5" fillId="7" borderId="27" xfId="2" applyFont="1" applyFill="1" applyBorder="1" applyAlignment="1" applyProtection="1">
      <alignment horizontal="center" vertical="center" wrapText="1"/>
      <protection locked="0"/>
    </xf>
    <xf numFmtId="0" fontId="5" fillId="7" borderId="28" xfId="2" applyFont="1" applyFill="1" applyBorder="1" applyAlignment="1" applyProtection="1">
      <alignment horizontal="center" vertical="center" wrapText="1"/>
      <protection locked="0"/>
    </xf>
    <xf numFmtId="0" fontId="5" fillId="0" borderId="4" xfId="2" applyFont="1" applyBorder="1" applyAlignment="1">
      <alignment horizontal="left" vertical="center"/>
    </xf>
    <xf numFmtId="0" fontId="0" fillId="0" borderId="0" xfId="0" applyAlignment="1">
      <alignment horizontal="left" vertical="center"/>
    </xf>
    <xf numFmtId="1" fontId="5" fillId="11" borderId="94" xfId="2" applyNumberFormat="1" applyFont="1" applyFill="1" applyBorder="1" applyAlignment="1">
      <alignment horizontal="center" vertical="center"/>
    </xf>
    <xf numFmtId="1" fontId="0" fillId="0" borderId="94" xfId="0" applyNumberFormat="1" applyBorder="1" applyAlignment="1">
      <alignment horizontal="center" vertical="center"/>
    </xf>
    <xf numFmtId="0" fontId="7" fillId="12" borderId="12" xfId="2" applyFont="1" applyFill="1" applyBorder="1" applyAlignment="1">
      <alignment horizontal="left" vertical="center"/>
    </xf>
    <xf numFmtId="0" fontId="7" fillId="12" borderId="7" xfId="2" applyFont="1" applyFill="1" applyBorder="1" applyAlignment="1">
      <alignment horizontal="left" vertical="center"/>
    </xf>
    <xf numFmtId="0" fontId="0" fillId="12" borderId="16" xfId="0" applyFill="1" applyBorder="1" applyAlignment="1">
      <alignment vertical="center"/>
    </xf>
    <xf numFmtId="0" fontId="7" fillId="11" borderId="27" xfId="2" applyFont="1" applyFill="1" applyBorder="1" applyAlignment="1">
      <alignment horizontal="left" vertical="center"/>
    </xf>
    <xf numFmtId="0" fontId="0" fillId="0" borderId="28" xfId="0" applyBorder="1" applyAlignment="1">
      <alignment horizontal="left" vertical="center"/>
    </xf>
    <xf numFmtId="0" fontId="5" fillId="11" borderId="94" xfId="2" applyFont="1" applyFill="1" applyBorder="1" applyAlignment="1">
      <alignment horizontal="center" vertical="center"/>
    </xf>
    <xf numFmtId="0" fontId="5" fillId="0" borderId="29" xfId="2" applyFont="1" applyBorder="1" applyAlignment="1">
      <alignment vertical="center"/>
    </xf>
    <xf numFmtId="0" fontId="5" fillId="0" borderId="27" xfId="2" applyFont="1" applyBorder="1" applyAlignment="1">
      <alignment vertical="center"/>
    </xf>
    <xf numFmtId="0" fontId="5" fillId="0" borderId="29" xfId="2" applyFont="1" applyBorder="1" applyAlignment="1" applyProtection="1">
      <alignment horizontal="left" vertical="center"/>
      <protection locked="0"/>
    </xf>
    <xf numFmtId="0" fontId="5" fillId="0" borderId="27" xfId="2" applyFont="1" applyBorder="1" applyAlignment="1" applyProtection="1">
      <alignment horizontal="left" vertical="center"/>
      <protection locked="0"/>
    </xf>
    <xf numFmtId="0" fontId="0" fillId="0" borderId="28" xfId="0" applyBorder="1" applyAlignment="1">
      <alignment horizontal="left"/>
    </xf>
    <xf numFmtId="49" fontId="19" fillId="8" borderId="4" xfId="2" applyNumberFormat="1" applyFont="1" applyFill="1" applyBorder="1" applyAlignment="1">
      <alignment horizontal="right" vertical="center"/>
    </xf>
    <xf numFmtId="49" fontId="19" fillId="8" borderId="0" xfId="2" applyNumberFormat="1" applyFont="1" applyFill="1" applyAlignment="1">
      <alignment horizontal="right" vertical="center"/>
    </xf>
    <xf numFmtId="0" fontId="23" fillId="0" borderId="0" xfId="0" applyFont="1" applyAlignment="1">
      <alignment horizontal="right" vertical="center"/>
    </xf>
    <xf numFmtId="0" fontId="23" fillId="0" borderId="33" xfId="0" applyFont="1" applyBorder="1" applyAlignment="1">
      <alignment horizontal="right" vertical="center"/>
    </xf>
    <xf numFmtId="0" fontId="5" fillId="0" borderId="29" xfId="2" applyFont="1" applyBorder="1" applyAlignment="1">
      <alignment horizontal="left" vertical="center"/>
    </xf>
    <xf numFmtId="0" fontId="5" fillId="0" borderId="27" xfId="2" applyFont="1" applyBorder="1" applyAlignment="1">
      <alignment horizontal="left" vertical="center"/>
    </xf>
    <xf numFmtId="0" fontId="5" fillId="0" borderId="28" xfId="2" applyFont="1" applyBorder="1" applyAlignment="1">
      <alignment horizontal="left" vertical="center"/>
    </xf>
    <xf numFmtId="0" fontId="17" fillId="12" borderId="20" xfId="2" applyFont="1" applyFill="1" applyBorder="1" applyAlignment="1">
      <alignment horizontal="left" vertical="center"/>
    </xf>
    <xf numFmtId="1" fontId="5" fillId="5" borderId="29" xfId="2" applyNumberFormat="1" applyFont="1" applyFill="1" applyBorder="1" applyAlignment="1">
      <alignment horizontal="center" vertical="center"/>
    </xf>
    <xf numFmtId="1" fontId="5" fillId="5" borderId="27" xfId="2" applyNumberFormat="1" applyFont="1" applyFill="1" applyBorder="1" applyAlignment="1">
      <alignment horizontal="center" vertical="center"/>
    </xf>
    <xf numFmtId="1" fontId="0" fillId="9" borderId="27" xfId="0" applyNumberFormat="1" applyFill="1" applyBorder="1" applyAlignment="1">
      <alignment horizontal="center" vertical="center"/>
    </xf>
    <xf numFmtId="1" fontId="5" fillId="10" borderId="30" xfId="2" applyNumberFormat="1" applyFont="1" applyFill="1" applyBorder="1" applyAlignment="1">
      <alignment horizontal="center" vertical="center"/>
    </xf>
    <xf numFmtId="1" fontId="0" fillId="0" borderId="31" xfId="0" applyNumberFormat="1" applyBorder="1" applyAlignment="1">
      <alignment horizontal="center" vertical="center"/>
    </xf>
    <xf numFmtId="1" fontId="0" fillId="0" borderId="32" xfId="0" applyNumberFormat="1" applyBorder="1" applyAlignment="1">
      <alignment vertical="center"/>
    </xf>
    <xf numFmtId="0" fontId="5" fillId="6" borderId="94" xfId="2" applyFont="1" applyFill="1" applyBorder="1" applyAlignment="1">
      <alignment horizontal="center" vertical="center"/>
    </xf>
    <xf numFmtId="10" fontId="5" fillId="11" borderId="94" xfId="2" applyNumberFormat="1" applyFont="1" applyFill="1" applyBorder="1" applyAlignment="1" applyProtection="1">
      <alignment horizontal="center" vertical="center"/>
      <protection locked="0"/>
    </xf>
    <xf numFmtId="0" fontId="5" fillId="7" borderId="29" xfId="2" applyFont="1" applyFill="1" applyBorder="1" applyAlignment="1">
      <alignment horizontal="left" vertical="center"/>
    </xf>
    <xf numFmtId="0" fontId="5" fillId="7" borderId="27" xfId="2" applyFont="1" applyFill="1" applyBorder="1" applyAlignment="1">
      <alignment horizontal="left" vertical="center"/>
    </xf>
    <xf numFmtId="0" fontId="5" fillId="7" borderId="28" xfId="2" applyFont="1" applyFill="1" applyBorder="1" applyAlignment="1">
      <alignment horizontal="left" vertical="center"/>
    </xf>
    <xf numFmtId="1" fontId="5" fillId="7" borderId="28" xfId="2" applyNumberFormat="1" applyFont="1" applyFill="1" applyBorder="1" applyAlignment="1">
      <alignment horizontal="center" vertical="center"/>
    </xf>
    <xf numFmtId="0" fontId="5" fillId="5" borderId="29" xfId="2" applyFont="1" applyFill="1" applyBorder="1" applyAlignment="1">
      <alignment horizontal="left" vertical="center"/>
    </xf>
    <xf numFmtId="0" fontId="5" fillId="5" borderId="27" xfId="2" applyFont="1" applyFill="1" applyBorder="1" applyAlignment="1">
      <alignment horizontal="left" vertical="center"/>
    </xf>
    <xf numFmtId="0" fontId="5" fillId="5" borderId="28" xfId="2" applyFont="1" applyFill="1" applyBorder="1" applyAlignment="1">
      <alignment horizontal="left" vertical="center"/>
    </xf>
    <xf numFmtId="1" fontId="5" fillId="5" borderId="28" xfId="2" applyNumberFormat="1" applyFont="1" applyFill="1" applyBorder="1" applyAlignment="1">
      <alignment horizontal="center" vertical="center"/>
    </xf>
    <xf numFmtId="0" fontId="5" fillId="5" borderId="94" xfId="2" applyFont="1" applyFill="1" applyBorder="1" applyAlignment="1">
      <alignment horizontal="center" vertical="center"/>
    </xf>
    <xf numFmtId="0" fontId="0" fillId="11" borderId="29" xfId="0" applyFill="1" applyBorder="1" applyAlignment="1">
      <alignment horizontal="center"/>
    </xf>
    <xf numFmtId="0" fontId="0" fillId="11" borderId="27" xfId="0" applyFill="1" applyBorder="1" applyAlignment="1">
      <alignment horizontal="center"/>
    </xf>
    <xf numFmtId="0" fontId="0" fillId="11" borderId="28" xfId="0" applyFill="1" applyBorder="1" applyAlignment="1">
      <alignment horizontal="center"/>
    </xf>
    <xf numFmtId="0" fontId="5" fillId="11" borderId="94" xfId="2" applyFont="1" applyFill="1" applyBorder="1" applyAlignment="1" applyProtection="1">
      <alignment horizontal="center" vertical="center"/>
      <protection locked="0"/>
    </xf>
    <xf numFmtId="0" fontId="0" fillId="11" borderId="94" xfId="0" applyFill="1" applyBorder="1" applyAlignment="1">
      <alignment horizontal="center" vertical="center"/>
    </xf>
    <xf numFmtId="1" fontId="0" fillId="11" borderId="94" xfId="0" applyNumberFormat="1" applyFill="1" applyBorder="1" applyAlignment="1">
      <alignment vertical="center"/>
    </xf>
    <xf numFmtId="0" fontId="5" fillId="7" borderId="29" xfId="2" applyFont="1" applyFill="1" applyBorder="1" applyAlignment="1" applyProtection="1">
      <alignment horizontal="center" vertical="center"/>
      <protection locked="0"/>
    </xf>
    <xf numFmtId="0" fontId="5" fillId="7" borderId="27" xfId="2" applyFont="1" applyFill="1" applyBorder="1" applyAlignment="1" applyProtection="1">
      <alignment horizontal="center" vertical="center"/>
      <protection locked="0"/>
    </xf>
    <xf numFmtId="0" fontId="5" fillId="7" borderId="28" xfId="2" applyFont="1" applyFill="1" applyBorder="1" applyAlignment="1" applyProtection="1">
      <alignment horizontal="center" vertical="center"/>
      <protection locked="0"/>
    </xf>
    <xf numFmtId="0" fontId="5" fillId="11" borderId="29" xfId="2" applyFont="1" applyFill="1" applyBorder="1" applyAlignment="1">
      <alignment horizontal="center" vertical="center"/>
    </xf>
    <xf numFmtId="0" fontId="0" fillId="0" borderId="27" xfId="0" applyBorder="1" applyAlignment="1">
      <alignment horizontal="center" vertical="center"/>
    </xf>
    <xf numFmtId="1" fontId="5" fillId="11" borderId="29" xfId="2" applyNumberFormat="1" applyFont="1" applyFill="1" applyBorder="1" applyAlignment="1">
      <alignment horizontal="center" vertical="center"/>
    </xf>
    <xf numFmtId="0" fontId="7" fillId="11" borderId="51" xfId="2" applyFont="1" applyFill="1" applyBorder="1" applyAlignment="1">
      <alignment vertical="center"/>
    </xf>
    <xf numFmtId="0" fontId="7" fillId="11" borderId="52" xfId="2" applyFont="1" applyFill="1" applyBorder="1" applyAlignment="1">
      <alignment vertical="center"/>
    </xf>
    <xf numFmtId="0" fontId="7" fillId="11" borderId="44" xfId="2" applyFont="1" applyFill="1" applyBorder="1" applyAlignment="1">
      <alignment vertical="center"/>
    </xf>
    <xf numFmtId="0" fontId="28" fillId="0" borderId="53" xfId="0" applyFont="1" applyBorder="1" applyAlignment="1">
      <alignment horizontal="center" vertical="center"/>
    </xf>
    <xf numFmtId="0" fontId="28" fillId="0" borderId="54" xfId="0" applyFont="1" applyBorder="1" applyAlignment="1">
      <alignment horizontal="center" vertical="center"/>
    </xf>
    <xf numFmtId="0" fontId="28" fillId="0" borderId="55" xfId="0" applyFont="1" applyBorder="1" applyAlignment="1">
      <alignment horizontal="center" vertical="center"/>
    </xf>
    <xf numFmtId="14" fontId="7" fillId="3" borderId="99" xfId="2" applyNumberFormat="1" applyFont="1" applyFill="1" applyBorder="1" applyAlignment="1" applyProtection="1">
      <alignment horizontal="left" vertical="center"/>
      <protection locked="0"/>
    </xf>
    <xf numFmtId="14" fontId="7" fillId="3" borderId="100" xfId="2" applyNumberFormat="1" applyFont="1" applyFill="1" applyBorder="1" applyAlignment="1" applyProtection="1">
      <alignment horizontal="left" vertical="center"/>
      <protection locked="0"/>
    </xf>
    <xf numFmtId="14" fontId="7" fillId="3" borderId="101" xfId="2" applyNumberFormat="1" applyFont="1" applyFill="1" applyBorder="1" applyAlignment="1" applyProtection="1">
      <alignment horizontal="left" vertical="center"/>
      <protection locked="0"/>
    </xf>
    <xf numFmtId="0" fontId="7" fillId="11" borderId="102" xfId="2" applyFont="1" applyFill="1" applyBorder="1" applyAlignment="1">
      <alignment horizontal="center" vertical="center"/>
    </xf>
    <xf numFmtId="0" fontId="0" fillId="11" borderId="102" xfId="0" applyFill="1" applyBorder="1"/>
    <xf numFmtId="0" fontId="5" fillId="0" borderId="103" xfId="2" applyFont="1" applyBorder="1" applyAlignment="1">
      <alignment horizontal="center" vertical="center"/>
    </xf>
    <xf numFmtId="0" fontId="5" fillId="0" borderId="104" xfId="2" applyFont="1" applyBorder="1" applyAlignment="1">
      <alignment horizontal="center" vertical="center"/>
    </xf>
    <xf numFmtId="0" fontId="8" fillId="0" borderId="104" xfId="2" applyFont="1" applyBorder="1" applyAlignment="1">
      <alignment horizontal="center" vertical="center"/>
    </xf>
    <xf numFmtId="0" fontId="5" fillId="0" borderId="104" xfId="2" applyFont="1" applyBorder="1" applyAlignment="1">
      <alignment horizontal="center" vertical="center" wrapText="1"/>
    </xf>
    <xf numFmtId="0" fontId="8" fillId="0" borderId="105" xfId="2" applyFont="1" applyBorder="1" applyAlignment="1">
      <alignment vertical="center"/>
    </xf>
    <xf numFmtId="0" fontId="5" fillId="0" borderId="106" xfId="2" applyFont="1" applyBorder="1" applyAlignment="1">
      <alignment horizontal="center" vertical="center"/>
    </xf>
    <xf numFmtId="0" fontId="8" fillId="0" borderId="107" xfId="2" applyFont="1" applyBorder="1" applyAlignment="1">
      <alignment vertical="center"/>
    </xf>
    <xf numFmtId="0" fontId="5" fillId="7" borderId="108" xfId="2" applyFont="1" applyFill="1" applyBorder="1" applyAlignment="1">
      <alignment horizontal="center" vertical="center"/>
    </xf>
    <xf numFmtId="0" fontId="5" fillId="7" borderId="104" xfId="2" applyFont="1" applyFill="1" applyBorder="1" applyAlignment="1">
      <alignment horizontal="center" vertical="center"/>
    </xf>
    <xf numFmtId="0" fontId="0" fillId="11" borderId="31" xfId="0" applyFill="1" applyBorder="1" applyAlignment="1"/>
    <xf numFmtId="0" fontId="0" fillId="11" borderId="32" xfId="0" applyFill="1" applyBorder="1" applyAlignment="1"/>
    <xf numFmtId="0" fontId="5" fillId="0" borderId="109" xfId="2" applyFont="1" applyBorder="1" applyAlignment="1">
      <alignment horizontal="center" vertical="center"/>
    </xf>
    <xf numFmtId="0" fontId="0" fillId="11" borderId="34" xfId="0" applyFill="1" applyBorder="1" applyAlignment="1"/>
    <xf numFmtId="0" fontId="0" fillId="11" borderId="35" xfId="0" applyFill="1" applyBorder="1" applyAlignment="1"/>
    <xf numFmtId="0" fontId="0" fillId="11" borderId="36" xfId="0" applyFill="1" applyBorder="1" applyAlignment="1"/>
    <xf numFmtId="0" fontId="5" fillId="7" borderId="97" xfId="2" applyFont="1" applyFill="1" applyBorder="1" applyAlignment="1">
      <alignment horizontal="center" vertical="center"/>
    </xf>
    <xf numFmtId="164" fontId="5" fillId="7" borderId="110" xfId="2" applyNumberFormat="1" applyFont="1" applyFill="1" applyBorder="1" applyAlignment="1">
      <alignment vertical="center"/>
    </xf>
    <xf numFmtId="39" fontId="5" fillId="7" borderId="110" xfId="2" applyNumberFormat="1" applyFont="1" applyFill="1" applyBorder="1" applyAlignment="1" applyProtection="1">
      <alignment vertical="center"/>
      <protection locked="0"/>
    </xf>
    <xf numFmtId="39" fontId="5" fillId="7" borderId="110" xfId="2" applyNumberFormat="1" applyFont="1" applyFill="1" applyBorder="1" applyAlignment="1" applyProtection="1">
      <alignment horizontal="center" vertical="center"/>
      <protection locked="0"/>
    </xf>
    <xf numFmtId="37" fontId="5" fillId="7" borderId="110" xfId="2" applyNumberFormat="1" applyFont="1" applyFill="1" applyBorder="1" applyAlignment="1" applyProtection="1">
      <alignment vertical="center"/>
      <protection locked="0"/>
    </xf>
    <xf numFmtId="37" fontId="5" fillId="7" borderId="105" xfId="2" applyNumberFormat="1" applyFont="1" applyFill="1" applyBorder="1" applyAlignment="1" applyProtection="1">
      <alignment vertical="center"/>
      <protection locked="0"/>
    </xf>
    <xf numFmtId="43" fontId="5" fillId="7" borderId="102" xfId="20" applyFont="1" applyFill="1" applyBorder="1" applyAlignment="1" applyProtection="1">
      <alignment vertical="center"/>
      <protection locked="0"/>
    </xf>
    <xf numFmtId="43" fontId="0" fillId="0" borderId="102" xfId="20" applyFont="1" applyBorder="1"/>
    <xf numFmtId="1" fontId="0" fillId="11" borderId="30" xfId="0" applyNumberFormat="1" applyFill="1" applyBorder="1" applyAlignment="1"/>
    <xf numFmtId="0" fontId="5" fillId="7" borderId="102" xfId="2" applyFont="1" applyFill="1" applyBorder="1" applyAlignment="1" applyProtection="1">
      <alignment horizontal="left" vertical="center"/>
      <protection locked="0"/>
    </xf>
    <xf numFmtId="164" fontId="5" fillId="7" borderId="107" xfId="2" applyNumberFormat="1" applyFont="1" applyFill="1" applyBorder="1" applyAlignment="1" applyProtection="1">
      <alignment vertical="center"/>
      <protection locked="0"/>
    </xf>
    <xf numFmtId="1" fontId="0" fillId="0" borderId="26" xfId="0" applyNumberFormat="1" applyBorder="1" applyAlignment="1"/>
    <xf numFmtId="0" fontId="0" fillId="0" borderId="102" xfId="0" applyBorder="1"/>
    <xf numFmtId="0" fontId="0" fillId="17" borderId="102" xfId="0" applyFill="1" applyBorder="1"/>
    <xf numFmtId="167" fontId="0" fillId="0" borderId="102" xfId="0" applyNumberFormat="1" applyBorder="1"/>
    <xf numFmtId="0" fontId="5" fillId="5" borderId="111" xfId="2" applyFont="1" applyFill="1" applyBorder="1" applyAlignment="1">
      <alignment horizontal="center" vertical="center"/>
    </xf>
    <xf numFmtId="0" fontId="5" fillId="5" borderId="112" xfId="2" applyFont="1" applyFill="1" applyBorder="1" applyAlignment="1">
      <alignment horizontal="center" vertical="center"/>
    </xf>
    <xf numFmtId="0" fontId="5" fillId="5" borderId="102" xfId="2" applyFont="1" applyFill="1" applyBorder="1" applyAlignment="1" applyProtection="1">
      <alignment vertical="center"/>
      <protection locked="0"/>
    </xf>
    <xf numFmtId="164" fontId="5" fillId="5" borderId="110" xfId="2" applyNumberFormat="1" applyFont="1" applyFill="1" applyBorder="1" applyAlignment="1">
      <alignment vertical="center"/>
    </xf>
    <xf numFmtId="39" fontId="5" fillId="5" borderId="110" xfId="2" applyNumberFormat="1" applyFont="1" applyFill="1" applyBorder="1" applyAlignment="1" applyProtection="1">
      <alignment vertical="center"/>
      <protection locked="0"/>
    </xf>
    <xf numFmtId="37" fontId="5" fillId="5" borderId="110" xfId="2" applyNumberFormat="1" applyFont="1" applyFill="1" applyBorder="1" applyAlignment="1" applyProtection="1">
      <alignment vertical="center"/>
      <protection locked="0"/>
    </xf>
    <xf numFmtId="37" fontId="5" fillId="5" borderId="105" xfId="2" applyNumberFormat="1" applyFont="1" applyFill="1" applyBorder="1" applyAlignment="1" applyProtection="1">
      <alignment vertical="center"/>
      <protection locked="0"/>
    </xf>
    <xf numFmtId="164" fontId="5" fillId="5" borderId="107" xfId="2" applyNumberFormat="1" applyFont="1" applyFill="1" applyBorder="1" applyAlignment="1" applyProtection="1">
      <alignment vertical="center"/>
      <protection locked="0"/>
    </xf>
    <xf numFmtId="164" fontId="5" fillId="6" borderId="110" xfId="2" applyNumberFormat="1" applyFont="1" applyFill="1" applyBorder="1" applyAlignment="1">
      <alignment vertical="center"/>
    </xf>
    <xf numFmtId="39" fontId="5" fillId="6" borderId="110" xfId="2" applyNumberFormat="1" applyFont="1" applyFill="1" applyBorder="1" applyAlignment="1" applyProtection="1">
      <alignment vertical="center"/>
      <protection locked="0"/>
    </xf>
    <xf numFmtId="37" fontId="5" fillId="6" borderId="110" xfId="2" applyNumberFormat="1" applyFont="1" applyFill="1" applyBorder="1" applyAlignment="1" applyProtection="1">
      <alignment vertical="center"/>
      <protection locked="0"/>
    </xf>
    <xf numFmtId="37" fontId="5" fillId="6" borderId="105" xfId="2" applyNumberFormat="1" applyFont="1" applyFill="1" applyBorder="1" applyAlignment="1" applyProtection="1">
      <alignment vertical="center"/>
      <protection locked="0"/>
    </xf>
    <xf numFmtId="43" fontId="5" fillId="6" borderId="105" xfId="20" applyFont="1" applyFill="1" applyBorder="1" applyAlignment="1" applyProtection="1">
      <alignment vertical="center"/>
      <protection locked="0"/>
    </xf>
    <xf numFmtId="164" fontId="5" fillId="6" borderId="107" xfId="2" applyNumberFormat="1" applyFont="1" applyFill="1" applyBorder="1" applyAlignment="1" applyProtection="1">
      <alignment vertical="center"/>
      <protection locked="0"/>
    </xf>
    <xf numFmtId="39" fontId="5" fillId="6" borderId="113" xfId="2" applyNumberFormat="1" applyFont="1" applyFill="1" applyBorder="1" applyAlignment="1" applyProtection="1">
      <alignment vertical="center"/>
      <protection locked="0"/>
    </xf>
    <xf numFmtId="37" fontId="5" fillId="6" borderId="113" xfId="2" applyNumberFormat="1" applyFont="1" applyFill="1" applyBorder="1" applyAlignment="1" applyProtection="1">
      <alignment vertical="center"/>
      <protection locked="0"/>
    </xf>
    <xf numFmtId="37" fontId="5" fillId="6" borderId="108" xfId="2" applyNumberFormat="1" applyFont="1" applyFill="1" applyBorder="1" applyAlignment="1" applyProtection="1">
      <alignment vertical="center"/>
      <protection locked="0"/>
    </xf>
    <xf numFmtId="164" fontId="5" fillId="9" borderId="107" xfId="2" applyNumberFormat="1" applyFont="1" applyFill="1" applyBorder="1" applyAlignment="1" applyProtection="1">
      <alignment vertical="center"/>
      <protection locked="0"/>
    </xf>
    <xf numFmtId="164" fontId="5" fillId="9" borderId="110" xfId="2" applyNumberFormat="1" applyFont="1" applyFill="1" applyBorder="1" applyAlignment="1">
      <alignment vertical="center"/>
    </xf>
    <xf numFmtId="39" fontId="5" fillId="9" borderId="110" xfId="2" applyNumberFormat="1" applyFont="1" applyFill="1" applyBorder="1" applyAlignment="1" applyProtection="1">
      <alignment vertical="center"/>
      <protection locked="0"/>
    </xf>
    <xf numFmtId="39" fontId="5" fillId="9" borderId="105" xfId="2" applyNumberFormat="1" applyFont="1" applyFill="1" applyBorder="1" applyAlignment="1" applyProtection="1">
      <alignment vertical="center"/>
      <protection locked="0"/>
    </xf>
    <xf numFmtId="39" fontId="5" fillId="9" borderId="106" xfId="2" applyNumberFormat="1" applyFont="1" applyFill="1" applyBorder="1" applyAlignment="1" applyProtection="1">
      <alignment vertical="center"/>
      <protection locked="0"/>
    </xf>
    <xf numFmtId="43" fontId="5" fillId="0" borderId="108" xfId="20" applyFont="1" applyFill="1" applyBorder="1" applyAlignment="1" applyProtection="1">
      <alignment vertical="center"/>
      <protection locked="0"/>
    </xf>
    <xf numFmtId="39" fontId="5" fillId="9" borderId="104" xfId="2" applyNumberFormat="1" applyFont="1" applyFill="1" applyBorder="1" applyAlignment="1" applyProtection="1">
      <alignment vertical="center"/>
      <protection locked="0"/>
    </xf>
    <xf numFmtId="164" fontId="5" fillId="10" borderId="107" xfId="2" applyNumberFormat="1" applyFont="1" applyFill="1" applyBorder="1" applyAlignment="1" applyProtection="1">
      <alignment vertical="center"/>
      <protection locked="0"/>
    </xf>
    <xf numFmtId="164" fontId="5" fillId="10" borderId="110" xfId="2" applyNumberFormat="1" applyFont="1" applyFill="1" applyBorder="1" applyAlignment="1">
      <alignment vertical="center"/>
    </xf>
    <xf numFmtId="39" fontId="5" fillId="10" borderId="110" xfId="2" applyNumberFormat="1" applyFont="1" applyFill="1" applyBorder="1" applyAlignment="1" applyProtection="1">
      <alignment vertical="center"/>
      <protection locked="0"/>
    </xf>
    <xf numFmtId="39" fontId="5" fillId="10" borderId="105" xfId="2" applyNumberFormat="1" applyFont="1" applyFill="1" applyBorder="1" applyAlignment="1" applyProtection="1">
      <alignment vertical="center"/>
      <protection locked="0"/>
    </xf>
    <xf numFmtId="164" fontId="5" fillId="10" borderId="114" xfId="2" applyNumberFormat="1" applyFont="1" applyFill="1" applyBorder="1" applyAlignment="1" applyProtection="1">
      <alignment vertical="center"/>
      <protection locked="0"/>
    </xf>
    <xf numFmtId="164" fontId="5" fillId="10" borderId="113" xfId="2" applyNumberFormat="1" applyFont="1" applyFill="1" applyBorder="1" applyAlignment="1">
      <alignment vertical="center"/>
    </xf>
    <xf numFmtId="39" fontId="5" fillId="10" borderId="113" xfId="2" applyNumberFormat="1" applyFont="1" applyFill="1" applyBorder="1" applyAlignment="1" applyProtection="1">
      <alignment vertical="center"/>
      <protection locked="0"/>
    </xf>
    <xf numFmtId="39" fontId="5" fillId="10" borderId="108" xfId="2" applyNumberFormat="1" applyFont="1" applyFill="1" applyBorder="1" applyAlignment="1" applyProtection="1">
      <alignment vertical="center"/>
      <protection locked="0"/>
    </xf>
    <xf numFmtId="1" fontId="0" fillId="0" borderId="81" xfId="0" applyNumberFormat="1" applyBorder="1" applyAlignment="1"/>
    <xf numFmtId="41" fontId="12" fillId="5" borderId="104" xfId="20" applyNumberFormat="1" applyFont="1" applyFill="1" applyBorder="1" applyAlignment="1" applyProtection="1">
      <alignment vertical="center"/>
      <protection locked="0"/>
    </xf>
    <xf numFmtId="41" fontId="12" fillId="6" borderId="108" xfId="20" applyNumberFormat="1" applyFont="1" applyFill="1" applyBorder="1" applyAlignment="1" applyProtection="1">
      <alignment vertical="center"/>
      <protection locked="0"/>
    </xf>
    <xf numFmtId="0" fontId="10" fillId="0" borderId="115" xfId="2" applyFont="1" applyBorder="1" applyAlignment="1">
      <alignment vertical="center"/>
    </xf>
    <xf numFmtId="0" fontId="10" fillId="0" borderId="116" xfId="2" applyFont="1" applyBorder="1" applyAlignment="1">
      <alignment vertical="center"/>
    </xf>
    <xf numFmtId="39" fontId="10" fillId="0" borderId="117" xfId="2" applyNumberFormat="1" applyFont="1" applyBorder="1" applyAlignment="1">
      <alignment vertical="center"/>
    </xf>
    <xf numFmtId="3" fontId="7" fillId="0" borderId="118" xfId="2" applyNumberFormat="1" applyFont="1" applyBorder="1" applyAlignment="1">
      <alignment vertical="center"/>
    </xf>
    <xf numFmtId="0" fontId="5" fillId="7" borderId="119" xfId="2" applyFont="1" applyFill="1" applyBorder="1" applyAlignment="1" applyProtection="1">
      <alignment horizontal="left" vertical="center" wrapText="1"/>
      <protection locked="0"/>
    </xf>
    <xf numFmtId="0" fontId="5" fillId="7" borderId="119" xfId="2" applyFont="1" applyFill="1" applyBorder="1" applyAlignment="1" applyProtection="1">
      <alignment vertical="center" wrapText="1"/>
      <protection locked="0"/>
    </xf>
    <xf numFmtId="39" fontId="5" fillId="7" borderId="120" xfId="2" applyNumberFormat="1" applyFont="1" applyFill="1" applyBorder="1" applyAlignment="1" applyProtection="1">
      <alignment vertical="center"/>
      <protection locked="0"/>
    </xf>
    <xf numFmtId="39" fontId="0" fillId="11" borderId="20" xfId="0" applyNumberFormat="1" applyFill="1" applyBorder="1" applyAlignment="1"/>
    <xf numFmtId="0" fontId="0" fillId="11" borderId="26" xfId="0" applyFill="1" applyBorder="1" applyAlignment="1"/>
    <xf numFmtId="39" fontId="5" fillId="5" borderId="120" xfId="2" applyNumberFormat="1" applyFont="1" applyFill="1" applyBorder="1" applyAlignment="1" applyProtection="1">
      <alignment vertical="center"/>
      <protection locked="0"/>
    </xf>
    <xf numFmtId="0" fontId="5" fillId="6" borderId="111" xfId="2" applyFont="1" applyFill="1" applyBorder="1" applyAlignment="1">
      <alignment horizontal="center" vertical="center"/>
    </xf>
    <xf numFmtId="0" fontId="5" fillId="6" borderId="97" xfId="2" applyFont="1" applyFill="1" applyBorder="1" applyAlignment="1">
      <alignment horizontal="center" vertical="center"/>
    </xf>
    <xf numFmtId="39" fontId="5" fillId="6" borderId="120" xfId="2" applyNumberFormat="1" applyFont="1" applyFill="1" applyBorder="1" applyAlignment="1" applyProtection="1">
      <alignment vertical="center"/>
      <protection locked="0"/>
    </xf>
    <xf numFmtId="37" fontId="5" fillId="9" borderId="121" xfId="2" applyNumberFormat="1" applyFont="1" applyFill="1" applyBorder="1" applyAlignment="1" applyProtection="1">
      <alignment vertical="center"/>
      <protection locked="0"/>
    </xf>
    <xf numFmtId="37" fontId="5" fillId="0" borderId="122" xfId="2" applyNumberFormat="1" applyFont="1" applyBorder="1" applyAlignment="1" applyProtection="1">
      <alignment vertical="center"/>
      <protection locked="0"/>
    </xf>
    <xf numFmtId="164" fontId="5" fillId="9" borderId="123" xfId="2" applyNumberFormat="1" applyFont="1" applyFill="1" applyBorder="1" applyAlignment="1" applyProtection="1">
      <alignment vertical="center"/>
      <protection locked="0"/>
    </xf>
    <xf numFmtId="164" fontId="5" fillId="9" borderId="124" xfId="2" applyNumberFormat="1" applyFont="1" applyFill="1" applyBorder="1" applyAlignment="1">
      <alignment vertical="center"/>
    </xf>
    <xf numFmtId="39" fontId="5" fillId="9" borderId="124" xfId="2" applyNumberFormat="1" applyFont="1" applyFill="1" applyBorder="1" applyAlignment="1" applyProtection="1">
      <alignment vertical="center"/>
      <protection locked="0"/>
    </xf>
    <xf numFmtId="39" fontId="5" fillId="9" borderId="122" xfId="2" applyNumberFormat="1" applyFont="1" applyFill="1" applyBorder="1" applyAlignment="1" applyProtection="1">
      <alignment vertical="center"/>
      <protection locked="0"/>
    </xf>
    <xf numFmtId="37" fontId="5" fillId="9" borderId="125" xfId="2" applyNumberFormat="1" applyFont="1" applyFill="1" applyBorder="1" applyAlignment="1" applyProtection="1">
      <alignment vertical="center"/>
      <protection locked="0"/>
    </xf>
    <xf numFmtId="0" fontId="0" fillId="11" borderId="91" xfId="0" applyFill="1" applyBorder="1" applyAlignment="1"/>
    <xf numFmtId="0" fontId="10" fillId="0" borderId="126" xfId="2" applyFont="1" applyBorder="1" applyAlignment="1">
      <alignment horizontal="left" vertical="center"/>
    </xf>
    <xf numFmtId="0" fontId="10" fillId="0" borderId="125" xfId="2" applyFont="1" applyBorder="1" applyAlignment="1">
      <alignment horizontal="left" vertical="center"/>
    </xf>
    <xf numFmtId="0" fontId="10" fillId="0" borderId="123" xfId="2" applyFont="1" applyBorder="1" applyAlignment="1">
      <alignment horizontal="left" vertical="center"/>
    </xf>
    <xf numFmtId="0" fontId="5" fillId="0" borderId="125" xfId="2" applyFont="1" applyBorder="1"/>
    <xf numFmtId="3" fontId="7" fillId="0" borderId="127" xfId="2" applyNumberFormat="1" applyFont="1" applyBorder="1" applyAlignment="1">
      <alignment horizontal="right" vertical="center"/>
    </xf>
    <xf numFmtId="0" fontId="0" fillId="0" borderId="27" xfId="0" applyBorder="1" applyAlignment="1"/>
    <xf numFmtId="0" fontId="0" fillId="0" borderId="28" xfId="0" applyBorder="1" applyAlignment="1"/>
    <xf numFmtId="0" fontId="0" fillId="11" borderId="81" xfId="0" applyFill="1" applyBorder="1" applyAlignment="1"/>
    <xf numFmtId="0" fontId="0" fillId="0" borderId="31" xfId="0" applyBorder="1" applyAlignment="1"/>
    <xf numFmtId="39" fontId="0" fillId="11" borderId="30" xfId="0" applyNumberFormat="1" applyFill="1" applyBorder="1" applyAlignment="1"/>
    <xf numFmtId="0" fontId="0" fillId="11" borderId="25" xfId="0" applyFill="1" applyBorder="1" applyAlignment="1"/>
    <xf numFmtId="0" fontId="5" fillId="2" borderId="126" xfId="2" applyFont="1" applyFill="1" applyBorder="1" applyAlignment="1">
      <alignment horizontal="center" vertical="center"/>
    </xf>
    <xf numFmtId="0" fontId="5" fillId="2" borderId="125" xfId="2" applyFont="1" applyFill="1" applyBorder="1" applyAlignment="1">
      <alignment horizontal="center" vertical="center"/>
    </xf>
    <xf numFmtId="0" fontId="5" fillId="2" borderId="123" xfId="2" applyFont="1" applyFill="1" applyBorder="1" applyAlignment="1">
      <alignment horizontal="center" vertical="center"/>
    </xf>
    <xf numFmtId="0" fontId="7" fillId="0" borderId="125" xfId="2" applyFont="1" applyBorder="1" applyAlignment="1">
      <alignment vertical="center"/>
    </xf>
    <xf numFmtId="0" fontId="0" fillId="0" borderId="25" xfId="0" applyBorder="1" applyAlignment="1"/>
    <xf numFmtId="0" fontId="0" fillId="0" borderId="94" xfId="0" applyBorder="1" applyAlignment="1"/>
    <xf numFmtId="3" fontId="12" fillId="8" borderId="128" xfId="2" applyNumberFormat="1" applyFont="1" applyFill="1" applyBorder="1" applyAlignment="1">
      <alignment horizontal="right" vertical="center"/>
    </xf>
    <xf numFmtId="3" fontId="12" fillId="8" borderId="122" xfId="2" applyNumberFormat="1" applyFont="1" applyFill="1" applyBorder="1" applyAlignment="1">
      <alignment horizontal="right" vertical="center"/>
    </xf>
    <xf numFmtId="0" fontId="0" fillId="0" borderId="26" xfId="0" applyBorder="1" applyAlignment="1"/>
    <xf numFmtId="0" fontId="0" fillId="0" borderId="81" xfId="0" applyBorder="1" applyAlignment="1"/>
    <xf numFmtId="0" fontId="31" fillId="12" borderId="129" xfId="0" applyFont="1" applyFill="1" applyBorder="1" applyAlignment="1">
      <alignment horizontal="left"/>
    </xf>
    <xf numFmtId="0" fontId="31" fillId="12" borderId="130" xfId="0" applyFont="1" applyFill="1" applyBorder="1" applyAlignment="1">
      <alignment horizontal="left"/>
    </xf>
    <xf numFmtId="0" fontId="31" fillId="12" borderId="131" xfId="0" applyFont="1" applyFill="1" applyBorder="1" applyAlignment="1">
      <alignment horizontal="left"/>
    </xf>
  </cellXfs>
  <cellStyles count="21">
    <cellStyle name="Comma" xfId="20" builtinId="3"/>
    <cellStyle name="Currency" xfId="18" builtinId="4"/>
    <cellStyle name="Currency 2" xfId="4" xr:uid="{00000000-0005-0000-0000-000002000000}"/>
    <cellStyle name="Currency 2 2" xfId="11" xr:uid="{00000000-0005-0000-0000-000003000000}"/>
    <cellStyle name="Currency 3" xfId="7" xr:uid="{00000000-0005-0000-0000-000004000000}"/>
    <cellStyle name="Followed Hyperlink" xfId="17" builtinId="9" hidden="1"/>
    <cellStyle name="Followed Hyperlink" xfId="15" builtinId="9" hidden="1"/>
    <cellStyle name="Followed Hyperlink" xfId="13" builtinId="9" hidden="1"/>
    <cellStyle name="Hyperlink" xfId="16" builtinId="8" hidden="1"/>
    <cellStyle name="Hyperlink" xfId="14" builtinId="8" hidden="1"/>
    <cellStyle name="Hyperlink" xfId="12" builtinId="8" hidden="1"/>
    <cellStyle name="Normal" xfId="0" builtinId="0"/>
    <cellStyle name="Normal 2" xfId="1" xr:uid="{00000000-0005-0000-0000-00000C000000}"/>
    <cellStyle name="Normal 2 2" xfId="9" xr:uid="{00000000-0005-0000-0000-00000D000000}"/>
    <cellStyle name="Normal 3" xfId="8" xr:uid="{00000000-0005-0000-0000-00000E000000}"/>
    <cellStyle name="Normal 4" xfId="5" xr:uid="{00000000-0005-0000-0000-00000F000000}"/>
    <cellStyle name="Normal_NSFBUD" xfId="2" xr:uid="{00000000-0005-0000-0000-000010000000}"/>
    <cellStyle name="Percent" xfId="19" builtinId="5"/>
    <cellStyle name="Percent 2" xfId="3" xr:uid="{00000000-0005-0000-0000-000012000000}"/>
    <cellStyle name="Percent 2 2" xfId="10" xr:uid="{00000000-0005-0000-0000-000013000000}"/>
    <cellStyle name="Percent 3" xfId="6" xr:uid="{00000000-0005-0000-0000-000014000000}"/>
  </cellStyles>
  <dxfs count="0"/>
  <tableStyles count="0" defaultTableStyle="TableStyleMedium2" defaultPivotStyle="PivotStyleLight16"/>
  <colors>
    <mruColors>
      <color rgb="FFFFFFCC"/>
      <color rgb="FFCCFFFF"/>
      <color rgb="FFCCFFCC"/>
      <color rgb="FFFFC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2"/>
  <sheetViews>
    <sheetView tabSelected="1" workbookViewId="0">
      <selection activeCell="H17" sqref="H17:K17"/>
    </sheetView>
  </sheetViews>
  <sheetFormatPr defaultColWidth="8.85546875" defaultRowHeight="15"/>
  <cols>
    <col min="3" max="3" width="11.5703125" bestFit="1" customWidth="1"/>
    <col min="6" max="6" width="15.5703125" bestFit="1" customWidth="1"/>
    <col min="8" max="8" width="11.140625" customWidth="1"/>
  </cols>
  <sheetData>
    <row r="1" spans="1:13">
      <c r="A1" s="288" t="s">
        <v>0</v>
      </c>
      <c r="B1" s="288"/>
      <c r="C1" s="288"/>
      <c r="F1" s="289" t="s">
        <v>1</v>
      </c>
      <c r="G1" s="289"/>
      <c r="H1" s="289"/>
      <c r="I1" s="289"/>
      <c r="J1" s="289"/>
    </row>
    <row r="2" spans="1:13">
      <c r="A2" s="222" t="s">
        <v>2</v>
      </c>
      <c r="B2" s="223" t="s">
        <v>3</v>
      </c>
      <c r="C2" s="224" t="s">
        <v>4</v>
      </c>
      <c r="F2" s="21" t="s">
        <v>5</v>
      </c>
      <c r="G2" t="s">
        <v>6</v>
      </c>
      <c r="H2" s="282" t="s">
        <v>7</v>
      </c>
      <c r="I2" s="283"/>
      <c r="J2" s="284"/>
    </row>
    <row r="3" spans="1:13">
      <c r="A3" s="225">
        <v>0.5</v>
      </c>
      <c r="B3" s="226">
        <f>A3/9</f>
        <v>5.5555555555555552E-2</v>
      </c>
      <c r="C3" s="227" t="e">
        <f>B3*C2</f>
        <v>#VALUE!</v>
      </c>
      <c r="F3" s="21" t="s">
        <v>8</v>
      </c>
      <c r="G3" t="s">
        <v>9</v>
      </c>
      <c r="H3" s="22" t="s">
        <v>10</v>
      </c>
      <c r="I3" s="23" t="s">
        <v>11</v>
      </c>
      <c r="J3" s="24"/>
    </row>
    <row r="4" spans="1:13">
      <c r="A4" s="225">
        <v>1</v>
      </c>
      <c r="B4" s="228">
        <f>A4/9</f>
        <v>0.1111111111111111</v>
      </c>
      <c r="C4" s="229" t="e">
        <f>$C$2*B4</f>
        <v>#VALUE!</v>
      </c>
      <c r="F4" s="21" t="s">
        <v>12</v>
      </c>
      <c r="G4" t="s">
        <v>13</v>
      </c>
      <c r="H4" s="42"/>
      <c r="I4" s="43">
        <f>9/11</f>
        <v>0.81818181818181823</v>
      </c>
      <c r="J4" s="157">
        <f>H4*I4</f>
        <v>0</v>
      </c>
    </row>
    <row r="5" spans="1:13">
      <c r="A5" s="225">
        <v>1.25</v>
      </c>
      <c r="B5" s="228">
        <f>A5/9</f>
        <v>0.1388888888888889</v>
      </c>
      <c r="C5" s="229" t="e">
        <f>$C$2*B5</f>
        <v>#VALUE!</v>
      </c>
      <c r="D5">
        <v>7340</v>
      </c>
      <c r="E5" s="32" t="e">
        <f>+C5-D5</f>
        <v>#VALUE!</v>
      </c>
      <c r="F5" s="21" t="s">
        <v>14</v>
      </c>
      <c r="G5" t="s">
        <v>15</v>
      </c>
      <c r="H5" s="290" t="s">
        <v>16</v>
      </c>
      <c r="I5" s="291"/>
      <c r="J5" s="292"/>
    </row>
    <row r="6" spans="1:13">
      <c r="A6" s="225">
        <v>1.5</v>
      </c>
      <c r="B6" s="228">
        <f>A6/9</f>
        <v>0.16666666666666666</v>
      </c>
      <c r="C6" s="229" t="e">
        <f>$C$2*B6</f>
        <v>#VALUE!</v>
      </c>
      <c r="F6" s="21" t="s">
        <v>17</v>
      </c>
      <c r="G6" t="s">
        <v>18</v>
      </c>
      <c r="H6" s="25" t="s">
        <v>10</v>
      </c>
      <c r="I6" t="s">
        <v>19</v>
      </c>
      <c r="J6" s="26"/>
      <c r="M6">
        <f>0.08*9</f>
        <v>0.72</v>
      </c>
    </row>
    <row r="7" spans="1:13">
      <c r="A7" s="225">
        <v>2</v>
      </c>
      <c r="B7" s="228">
        <f t="shared" ref="B7:B14" si="0">A7/9</f>
        <v>0.22222222222222221</v>
      </c>
      <c r="C7" s="229" t="e">
        <f t="shared" ref="C7:C14" si="1">$C$2*B7</f>
        <v>#VALUE!</v>
      </c>
      <c r="H7" s="44"/>
      <c r="I7" s="45">
        <f>11/9</f>
        <v>1.2222222222222223</v>
      </c>
      <c r="J7" s="158">
        <f>H7*I7</f>
        <v>0</v>
      </c>
    </row>
    <row r="8" spans="1:13">
      <c r="A8" s="225">
        <v>3</v>
      </c>
      <c r="B8" s="228">
        <f t="shared" si="0"/>
        <v>0.33333333333333331</v>
      </c>
      <c r="C8" s="229" t="e">
        <f t="shared" si="1"/>
        <v>#VALUE!</v>
      </c>
      <c r="D8">
        <v>17302</v>
      </c>
      <c r="E8" s="32" t="e">
        <f>+C8-D8</f>
        <v>#VALUE!</v>
      </c>
      <c r="H8" s="282" t="s">
        <v>20</v>
      </c>
      <c r="I8" s="283"/>
      <c r="J8" s="284"/>
    </row>
    <row r="9" spans="1:13">
      <c r="A9" s="225">
        <v>4</v>
      </c>
      <c r="B9" s="228">
        <f t="shared" si="0"/>
        <v>0.44444444444444442</v>
      </c>
      <c r="C9" s="229" t="e">
        <f t="shared" si="1"/>
        <v>#VALUE!</v>
      </c>
      <c r="H9" s="22" t="s">
        <v>10</v>
      </c>
      <c r="I9" s="23" t="s">
        <v>21</v>
      </c>
      <c r="J9" s="24"/>
      <c r="K9" s="27"/>
    </row>
    <row r="10" spans="1:13">
      <c r="A10" s="225">
        <v>5</v>
      </c>
      <c r="B10" s="228">
        <f t="shared" si="0"/>
        <v>0.55555555555555558</v>
      </c>
      <c r="C10" s="229" t="e">
        <f t="shared" si="1"/>
        <v>#VALUE!</v>
      </c>
      <c r="H10" s="46"/>
      <c r="I10" s="43">
        <v>2080</v>
      </c>
      <c r="J10" s="159">
        <f>H10/I10</f>
        <v>0</v>
      </c>
    </row>
    <row r="11" spans="1:13">
      <c r="A11" s="225">
        <v>6</v>
      </c>
      <c r="B11" s="228">
        <f t="shared" si="0"/>
        <v>0.66666666666666663</v>
      </c>
      <c r="C11" s="229" t="e">
        <f t="shared" si="1"/>
        <v>#VALUE!</v>
      </c>
      <c r="H11" s="293" t="s">
        <v>22</v>
      </c>
      <c r="I11" s="294"/>
      <c r="J11" s="295"/>
    </row>
    <row r="12" spans="1:13">
      <c r="A12" s="225">
        <v>7</v>
      </c>
      <c r="B12" s="228">
        <f t="shared" si="0"/>
        <v>0.77777777777777779</v>
      </c>
      <c r="C12" s="229" t="e">
        <f t="shared" si="1"/>
        <v>#VALUE!</v>
      </c>
      <c r="H12" s="28" t="s">
        <v>10</v>
      </c>
      <c r="I12" t="s">
        <v>23</v>
      </c>
      <c r="J12" s="26"/>
    </row>
    <row r="13" spans="1:13">
      <c r="A13" s="225">
        <v>8</v>
      </c>
      <c r="B13" s="228">
        <f t="shared" si="0"/>
        <v>0.88888888888888884</v>
      </c>
      <c r="C13" s="229" t="e">
        <f t="shared" si="1"/>
        <v>#VALUE!</v>
      </c>
      <c r="H13" s="28"/>
      <c r="I13">
        <v>2080</v>
      </c>
      <c r="J13" s="26">
        <f>H13*I13</f>
        <v>0</v>
      </c>
    </row>
    <row r="14" spans="1:13">
      <c r="A14" s="225">
        <v>9</v>
      </c>
      <c r="B14" s="228">
        <f t="shared" si="0"/>
        <v>1</v>
      </c>
      <c r="C14" s="229" t="e">
        <f t="shared" si="1"/>
        <v>#VALUE!</v>
      </c>
      <c r="H14" s="282" t="s">
        <v>24</v>
      </c>
      <c r="I14" s="283"/>
      <c r="J14" s="283"/>
      <c r="K14" s="284"/>
    </row>
    <row r="15" spans="1:13">
      <c r="A15" s="29"/>
      <c r="B15" s="30"/>
      <c r="C15" s="27"/>
      <c r="H15" s="22" t="s">
        <v>10</v>
      </c>
      <c r="I15" s="23" t="s">
        <v>21</v>
      </c>
      <c r="J15" s="31" t="s">
        <v>25</v>
      </c>
      <c r="K15" s="24"/>
    </row>
    <row r="16" spans="1:13">
      <c r="A16" s="222" t="s">
        <v>26</v>
      </c>
      <c r="B16" s="223" t="s">
        <v>3</v>
      </c>
      <c r="C16" s="224" t="s">
        <v>4</v>
      </c>
      <c r="H16" s="46"/>
      <c r="I16" s="43">
        <v>2080</v>
      </c>
      <c r="J16" s="43">
        <f>11/9</f>
        <v>1.2222222222222223</v>
      </c>
      <c r="K16" s="159">
        <f>H16/I16*(J16)</f>
        <v>0</v>
      </c>
    </row>
    <row r="17" spans="1:11">
      <c r="A17" s="225">
        <v>1</v>
      </c>
      <c r="B17" s="228">
        <f>A17/24</f>
        <v>4.1666666666666664E-2</v>
      </c>
      <c r="C17" s="229" t="e">
        <f t="shared" ref="C17:C42" si="2">$C$16*B17</f>
        <v>#VALUE!</v>
      </c>
      <c r="H17" s="285" t="s">
        <v>27</v>
      </c>
      <c r="I17" s="286"/>
      <c r="J17" s="286"/>
      <c r="K17" s="287"/>
    </row>
    <row r="18" spans="1:11">
      <c r="A18" s="225">
        <v>2</v>
      </c>
      <c r="B18" s="228">
        <f t="shared" ref="B18:B42" si="3">A18/24</f>
        <v>8.3333333333333329E-2</v>
      </c>
      <c r="C18" s="229" t="e">
        <f t="shared" si="2"/>
        <v>#VALUE!</v>
      </c>
      <c r="H18" s="28" t="s">
        <v>10</v>
      </c>
      <c r="I18" t="s">
        <v>23</v>
      </c>
      <c r="J18" t="s">
        <v>28</v>
      </c>
      <c r="K18" s="26"/>
    </row>
    <row r="19" spans="1:11">
      <c r="A19" s="225">
        <v>3</v>
      </c>
      <c r="B19" s="228">
        <f t="shared" si="3"/>
        <v>0.125</v>
      </c>
      <c r="C19" s="229" t="e">
        <f t="shared" si="2"/>
        <v>#VALUE!</v>
      </c>
      <c r="G19" s="32"/>
      <c r="H19" s="44"/>
      <c r="I19" s="45">
        <v>2080</v>
      </c>
      <c r="J19" s="47">
        <f>9/11</f>
        <v>0.81818181818181823</v>
      </c>
      <c r="K19" s="158">
        <f>H19*I19*J19</f>
        <v>0</v>
      </c>
    </row>
    <row r="20" spans="1:11">
      <c r="A20" s="225">
        <v>4</v>
      </c>
      <c r="B20" s="228">
        <f t="shared" si="3"/>
        <v>0.16666666666666666</v>
      </c>
      <c r="C20" s="229" t="e">
        <f t="shared" si="2"/>
        <v>#VALUE!</v>
      </c>
      <c r="G20" s="32"/>
    </row>
    <row r="21" spans="1:11">
      <c r="A21" s="225">
        <v>5</v>
      </c>
      <c r="B21" s="228">
        <f t="shared" si="3"/>
        <v>0.20833333333333334</v>
      </c>
      <c r="C21" s="229" t="e">
        <f t="shared" si="2"/>
        <v>#VALUE!</v>
      </c>
      <c r="G21" s="32"/>
    </row>
    <row r="22" spans="1:11">
      <c r="A22" s="225">
        <v>5.3</v>
      </c>
      <c r="B22" s="228">
        <f t="shared" si="3"/>
        <v>0.22083333333333333</v>
      </c>
      <c r="C22" s="229" t="e">
        <f t="shared" si="2"/>
        <v>#VALUE!</v>
      </c>
      <c r="H22" s="33">
        <f>1/9</f>
        <v>0.1111111111111111</v>
      </c>
      <c r="I22">
        <f>H22*72000</f>
        <v>8000</v>
      </c>
    </row>
    <row r="23" spans="1:11">
      <c r="A23" s="225">
        <v>5.5</v>
      </c>
      <c r="B23" s="228">
        <f t="shared" si="3"/>
        <v>0.22916666666666666</v>
      </c>
      <c r="C23" s="229" t="e">
        <f t="shared" si="2"/>
        <v>#VALUE!</v>
      </c>
      <c r="I23">
        <f>I22/2</f>
        <v>4000</v>
      </c>
    </row>
    <row r="24" spans="1:11">
      <c r="A24" s="225">
        <v>6</v>
      </c>
      <c r="B24" s="228">
        <f t="shared" si="3"/>
        <v>0.25</v>
      </c>
      <c r="C24" s="229" t="e">
        <f t="shared" si="2"/>
        <v>#VALUE!</v>
      </c>
      <c r="I24">
        <f>I22*0.5</f>
        <v>4000</v>
      </c>
    </row>
    <row r="25" spans="1:11">
      <c r="A25" s="225">
        <v>7</v>
      </c>
      <c r="B25" s="228">
        <f t="shared" si="3"/>
        <v>0.29166666666666669</v>
      </c>
      <c r="C25" s="229" t="e">
        <f t="shared" si="2"/>
        <v>#VALUE!</v>
      </c>
      <c r="I25">
        <f>I22*0.65</f>
        <v>5200</v>
      </c>
    </row>
    <row r="26" spans="1:11">
      <c r="A26" s="225">
        <v>8</v>
      </c>
      <c r="B26" s="228">
        <f t="shared" si="3"/>
        <v>0.33333333333333331</v>
      </c>
      <c r="C26" s="229" t="e">
        <f t="shared" si="2"/>
        <v>#VALUE!</v>
      </c>
    </row>
    <row r="27" spans="1:11">
      <c r="A27" s="225">
        <v>9</v>
      </c>
      <c r="B27" s="228">
        <f t="shared" si="3"/>
        <v>0.375</v>
      </c>
      <c r="C27" s="229" t="e">
        <f t="shared" si="2"/>
        <v>#VALUE!</v>
      </c>
    </row>
    <row r="28" spans="1:11">
      <c r="A28" s="225">
        <v>10</v>
      </c>
      <c r="B28" s="228">
        <f t="shared" si="3"/>
        <v>0.41666666666666669</v>
      </c>
      <c r="C28" s="229" t="e">
        <f t="shared" si="2"/>
        <v>#VALUE!</v>
      </c>
    </row>
    <row r="29" spans="1:11">
      <c r="A29" s="225">
        <v>11</v>
      </c>
      <c r="B29" s="228">
        <f t="shared" si="3"/>
        <v>0.45833333333333331</v>
      </c>
      <c r="C29" s="229" t="e">
        <f t="shared" si="2"/>
        <v>#VALUE!</v>
      </c>
      <c r="F29" t="s">
        <v>0</v>
      </c>
    </row>
    <row r="30" spans="1:11">
      <c r="A30" s="225">
        <v>12</v>
      </c>
      <c r="B30" s="228">
        <f t="shared" si="3"/>
        <v>0.5</v>
      </c>
      <c r="C30" s="229" t="e">
        <f t="shared" si="2"/>
        <v>#VALUE!</v>
      </c>
    </row>
    <row r="31" spans="1:11">
      <c r="A31" s="225">
        <v>13</v>
      </c>
      <c r="B31" s="228">
        <f t="shared" si="3"/>
        <v>0.54166666666666663</v>
      </c>
      <c r="C31" s="229" t="e">
        <f t="shared" si="2"/>
        <v>#VALUE!</v>
      </c>
    </row>
    <row r="32" spans="1:11">
      <c r="A32" s="225">
        <v>14</v>
      </c>
      <c r="B32" s="228">
        <f t="shared" si="3"/>
        <v>0.58333333333333337</v>
      </c>
      <c r="C32" s="229" t="e">
        <f t="shared" si="2"/>
        <v>#VALUE!</v>
      </c>
    </row>
    <row r="33" spans="1:3">
      <c r="A33" s="225">
        <v>15</v>
      </c>
      <c r="B33" s="228">
        <f t="shared" si="3"/>
        <v>0.625</v>
      </c>
      <c r="C33" s="229" t="e">
        <f t="shared" si="2"/>
        <v>#VALUE!</v>
      </c>
    </row>
    <row r="34" spans="1:3">
      <c r="A34" s="225">
        <v>16</v>
      </c>
      <c r="B34" s="228">
        <f t="shared" si="3"/>
        <v>0.66666666666666663</v>
      </c>
      <c r="C34" s="229" t="e">
        <f t="shared" si="2"/>
        <v>#VALUE!</v>
      </c>
    </row>
    <row r="35" spans="1:3">
      <c r="A35" s="225">
        <v>17</v>
      </c>
      <c r="B35" s="228">
        <f t="shared" si="3"/>
        <v>0.70833333333333337</v>
      </c>
      <c r="C35" s="229" t="e">
        <f t="shared" si="2"/>
        <v>#VALUE!</v>
      </c>
    </row>
    <row r="36" spans="1:3">
      <c r="A36" s="225">
        <v>18</v>
      </c>
      <c r="B36" s="228">
        <f t="shared" si="3"/>
        <v>0.75</v>
      </c>
      <c r="C36" s="229" t="e">
        <f t="shared" si="2"/>
        <v>#VALUE!</v>
      </c>
    </row>
    <row r="37" spans="1:3">
      <c r="A37" s="225">
        <v>19</v>
      </c>
      <c r="B37" s="228">
        <f t="shared" si="3"/>
        <v>0.79166666666666663</v>
      </c>
      <c r="C37" s="229" t="e">
        <f t="shared" si="2"/>
        <v>#VALUE!</v>
      </c>
    </row>
    <row r="38" spans="1:3">
      <c r="A38" s="225">
        <v>20</v>
      </c>
      <c r="B38" s="228">
        <f t="shared" si="3"/>
        <v>0.83333333333333337</v>
      </c>
      <c r="C38" s="229" t="e">
        <f t="shared" si="2"/>
        <v>#VALUE!</v>
      </c>
    </row>
    <row r="39" spans="1:3">
      <c r="A39" s="225">
        <v>21</v>
      </c>
      <c r="B39" s="228">
        <f t="shared" si="3"/>
        <v>0.875</v>
      </c>
      <c r="C39" s="229" t="e">
        <f t="shared" si="2"/>
        <v>#VALUE!</v>
      </c>
    </row>
    <row r="40" spans="1:3">
      <c r="A40" s="225">
        <v>22</v>
      </c>
      <c r="B40" s="228">
        <f t="shared" si="3"/>
        <v>0.91666666666666663</v>
      </c>
      <c r="C40" s="229" t="e">
        <f t="shared" si="2"/>
        <v>#VALUE!</v>
      </c>
    </row>
    <row r="41" spans="1:3">
      <c r="A41" s="225">
        <v>23</v>
      </c>
      <c r="B41" s="228">
        <f t="shared" si="3"/>
        <v>0.95833333333333337</v>
      </c>
      <c r="C41" s="229" t="e">
        <f t="shared" si="2"/>
        <v>#VALUE!</v>
      </c>
    </row>
    <row r="42" spans="1:3">
      <c r="A42" s="225">
        <v>24</v>
      </c>
      <c r="B42" s="228">
        <f t="shared" si="3"/>
        <v>1</v>
      </c>
      <c r="C42" s="229" t="e">
        <f t="shared" si="2"/>
        <v>#VALUE!</v>
      </c>
    </row>
  </sheetData>
  <mergeCells count="8">
    <mergeCell ref="H14:K14"/>
    <mergeCell ref="H17:K17"/>
    <mergeCell ref="A1:C1"/>
    <mergeCell ref="F1:J1"/>
    <mergeCell ref="H2:J2"/>
    <mergeCell ref="H5:J5"/>
    <mergeCell ref="H8:J8"/>
    <mergeCell ref="H11:J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112"/>
  <sheetViews>
    <sheetView topLeftCell="AC76" zoomScale="75" zoomScaleNormal="75" zoomScalePageLayoutView="123" workbookViewId="0">
      <selection activeCell="AP96" sqref="AP96"/>
    </sheetView>
  </sheetViews>
  <sheetFormatPr defaultColWidth="8.85546875" defaultRowHeight="15"/>
  <cols>
    <col min="1" max="1" width="4.140625" customWidth="1"/>
    <col min="2" max="2" width="3.85546875" customWidth="1"/>
    <col min="3" max="3" width="1.7109375" customWidth="1"/>
    <col min="4" max="4" width="3.7109375" customWidth="1"/>
    <col min="5" max="6" width="3.140625" customWidth="1"/>
    <col min="7" max="7" width="4.7109375" customWidth="1"/>
    <col min="8" max="8" width="9.140625" hidden="1" customWidth="1"/>
    <col min="9" max="9" width="3" customWidth="1"/>
    <col min="10" max="10" width="2.28515625" customWidth="1"/>
    <col min="11" max="11" width="1.140625" customWidth="1"/>
    <col min="12" max="12" width="1.42578125" customWidth="1"/>
    <col min="13" max="13" width="2" customWidth="1"/>
    <col min="14" max="14" width="2.85546875" customWidth="1"/>
    <col min="15" max="15" width="2.42578125" customWidth="1"/>
    <col min="16" max="17" width="1.42578125" hidden="1" customWidth="1"/>
    <col min="18" max="18" width="0.140625" customWidth="1"/>
    <col min="19" max="19" width="2.28515625" customWidth="1"/>
    <col min="20" max="20" width="2" customWidth="1"/>
    <col min="21" max="21" width="4.140625" customWidth="1"/>
    <col min="22" max="22" width="2.7109375" customWidth="1"/>
    <col min="23" max="23" width="1.140625" customWidth="1"/>
    <col min="24" max="25" width="1.7109375" customWidth="1"/>
    <col min="26" max="26" width="3.42578125" customWidth="1"/>
    <col min="27" max="29" width="9.28515625" customWidth="1"/>
    <col min="30" max="30" width="15.5703125" customWidth="1"/>
    <col min="31" max="34" width="9.28515625" customWidth="1"/>
    <col min="35" max="35" width="16.85546875" customWidth="1"/>
    <col min="36" max="36" width="17.140625" customWidth="1"/>
    <col min="37" max="40" width="14.42578125" customWidth="1"/>
    <col min="41" max="41" width="27.42578125" customWidth="1"/>
    <col min="42" max="42" width="12.28515625" customWidth="1"/>
    <col min="43" max="43" width="11.5703125" customWidth="1"/>
    <col min="45" max="45" width="17.85546875" customWidth="1"/>
    <col min="47" max="47" width="12.140625" customWidth="1"/>
  </cols>
  <sheetData>
    <row r="1" spans="1:47" ht="20.25">
      <c r="A1" s="393" t="s">
        <v>29</v>
      </c>
      <c r="B1" s="394"/>
      <c r="C1" s="394"/>
      <c r="D1" s="394"/>
      <c r="E1" s="394"/>
      <c r="F1" s="394"/>
      <c r="G1" s="394"/>
      <c r="H1" s="394"/>
      <c r="I1" s="394"/>
      <c r="J1" s="394"/>
      <c r="K1" s="394"/>
      <c r="L1" s="394"/>
      <c r="M1" s="394"/>
      <c r="N1" s="394"/>
      <c r="O1" s="394"/>
      <c r="P1" s="394"/>
      <c r="Q1" s="394"/>
      <c r="R1" s="394"/>
      <c r="S1" s="394"/>
      <c r="T1" s="394"/>
      <c r="U1" s="394"/>
      <c r="V1" s="394"/>
      <c r="W1" s="394"/>
      <c r="X1" s="394"/>
      <c r="Y1" s="394"/>
      <c r="Z1" s="394"/>
      <c r="AA1" s="387"/>
      <c r="AB1" s="387"/>
      <c r="AC1" s="387"/>
      <c r="AD1" s="387"/>
      <c r="AE1" s="387"/>
      <c r="AF1" s="387"/>
      <c r="AG1" s="387"/>
      <c r="AH1" s="388"/>
      <c r="AI1" s="156"/>
    </row>
    <row r="2" spans="1:47">
      <c r="A2" s="395" t="s">
        <v>30</v>
      </c>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89"/>
      <c r="AB2" s="389"/>
      <c r="AC2" s="389"/>
      <c r="AD2" s="389"/>
      <c r="AE2" s="389"/>
      <c r="AF2" s="389"/>
      <c r="AG2" s="389"/>
      <c r="AH2" s="390"/>
      <c r="AI2" s="197"/>
      <c r="AJ2" s="198"/>
      <c r="AK2" s="198"/>
      <c r="AL2" s="198"/>
    </row>
    <row r="3" spans="1:47">
      <c r="A3" s="473" t="s">
        <v>31</v>
      </c>
      <c r="B3" s="474"/>
      <c r="C3" s="474"/>
      <c r="D3" s="474"/>
      <c r="E3" s="474"/>
      <c r="F3" s="474"/>
      <c r="G3" s="474"/>
      <c r="H3" s="474"/>
      <c r="I3" s="474"/>
      <c r="J3" s="474"/>
      <c r="K3" s="474"/>
      <c r="L3" s="474"/>
      <c r="M3" s="474"/>
      <c r="N3" s="474"/>
      <c r="O3" s="474"/>
      <c r="P3" s="474"/>
      <c r="Q3" s="474"/>
      <c r="R3" s="474"/>
      <c r="S3" s="474"/>
      <c r="T3" s="474"/>
      <c r="U3" s="474"/>
      <c r="V3" s="474"/>
      <c r="W3" s="474"/>
      <c r="X3" s="474"/>
      <c r="Y3" s="474"/>
      <c r="Z3" s="474"/>
      <c r="AA3" s="389"/>
      <c r="AB3" s="389"/>
      <c r="AC3" s="389"/>
      <c r="AD3" s="389"/>
      <c r="AE3" s="389"/>
      <c r="AF3" s="389"/>
      <c r="AG3" s="389"/>
      <c r="AH3" s="390"/>
      <c r="AI3" s="199"/>
      <c r="AJ3" s="200"/>
      <c r="AK3" s="200"/>
      <c r="AL3" s="200"/>
    </row>
    <row r="4" spans="1:47" ht="20.25">
      <c r="A4" s="397" t="s">
        <v>32</v>
      </c>
      <c r="B4" s="398"/>
      <c r="C4" s="398"/>
      <c r="D4" s="398"/>
      <c r="E4" s="398"/>
      <c r="F4" s="398"/>
      <c r="G4" s="398"/>
      <c r="H4" s="399"/>
      <c r="I4" s="531"/>
      <c r="J4" s="532"/>
      <c r="K4" s="532"/>
      <c r="L4" s="532"/>
      <c r="M4" s="532"/>
      <c r="N4" s="533"/>
      <c r="O4" s="400" t="s">
        <v>33</v>
      </c>
      <c r="P4" s="401"/>
      <c r="Q4" s="401"/>
      <c r="R4" s="401"/>
      <c r="S4" s="401"/>
      <c r="T4" s="401"/>
      <c r="U4" s="402"/>
      <c r="V4" s="531"/>
      <c r="W4" s="532"/>
      <c r="X4" s="532"/>
      <c r="Y4" s="532"/>
      <c r="Z4" s="533"/>
      <c r="AA4" s="391"/>
      <c r="AB4" s="391"/>
      <c r="AC4" s="391"/>
      <c r="AD4" s="391"/>
      <c r="AE4" s="391"/>
      <c r="AF4" s="391"/>
      <c r="AG4" s="391"/>
      <c r="AH4" s="392"/>
      <c r="AI4" s="156"/>
    </row>
    <row r="5" spans="1:47">
      <c r="A5" s="416" t="s">
        <v>34</v>
      </c>
      <c r="B5" s="417"/>
      <c r="C5" s="417"/>
      <c r="D5" s="417"/>
      <c r="E5" s="417"/>
      <c r="F5" s="417"/>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c r="AF5" s="417"/>
      <c r="AG5" s="417"/>
      <c r="AH5" s="417"/>
      <c r="AI5" s="534" t="s">
        <v>35</v>
      </c>
      <c r="AJ5" s="34" t="s">
        <v>35</v>
      </c>
      <c r="AK5" s="34" t="s">
        <v>36</v>
      </c>
      <c r="AL5" s="34" t="s">
        <v>36</v>
      </c>
      <c r="AM5" s="34" t="s">
        <v>37</v>
      </c>
      <c r="AN5" s="34"/>
      <c r="AO5" s="21" t="s">
        <v>38</v>
      </c>
    </row>
    <row r="6" spans="1:47">
      <c r="A6" s="2"/>
      <c r="B6" s="5"/>
      <c r="C6" s="5"/>
      <c r="D6" s="5"/>
      <c r="E6" s="5"/>
      <c r="F6" s="5"/>
      <c r="G6" s="5"/>
      <c r="H6" s="5"/>
      <c r="I6" s="5"/>
      <c r="J6" s="5"/>
      <c r="K6" s="5"/>
      <c r="L6" s="5"/>
      <c r="M6" s="5"/>
      <c r="N6" s="5"/>
      <c r="O6" s="5"/>
      <c r="P6" s="5"/>
      <c r="Q6" s="5"/>
      <c r="R6" s="5"/>
      <c r="S6" s="5"/>
      <c r="T6" s="5"/>
      <c r="U6" s="5"/>
      <c r="V6" s="5"/>
      <c r="W6" s="5"/>
      <c r="X6" s="5"/>
      <c r="Y6" s="5"/>
      <c r="Z6" s="5"/>
      <c r="AA6" s="5"/>
      <c r="AB6" s="5"/>
      <c r="AC6" s="189"/>
      <c r="AD6" s="189"/>
      <c r="AE6" s="189"/>
      <c r="AF6" s="12"/>
      <c r="AG6" s="5"/>
      <c r="AH6" s="5"/>
      <c r="AI6" s="534" t="s">
        <v>39</v>
      </c>
      <c r="AJ6" s="160" t="s">
        <v>40</v>
      </c>
      <c r="AK6" s="161" t="s">
        <v>41</v>
      </c>
      <c r="AL6" s="161" t="s">
        <v>42</v>
      </c>
      <c r="AM6" s="161" t="s">
        <v>43</v>
      </c>
      <c r="AN6" s="161" t="s">
        <v>44</v>
      </c>
      <c r="AO6" s="535" t="s">
        <v>45</v>
      </c>
      <c r="AP6" s="535" t="s">
        <v>46</v>
      </c>
      <c r="AQ6" s="535" t="s">
        <v>47</v>
      </c>
      <c r="AS6" s="535" t="s">
        <v>45</v>
      </c>
      <c r="AT6" s="535" t="s">
        <v>46</v>
      </c>
      <c r="AU6" s="535" t="s">
        <v>47</v>
      </c>
    </row>
    <row r="7" spans="1:47">
      <c r="A7" s="536"/>
      <c r="B7" s="537"/>
      <c r="C7" s="537"/>
      <c r="D7" s="537"/>
      <c r="E7" s="537"/>
      <c r="F7" s="537"/>
      <c r="G7" s="537"/>
      <c r="H7" s="537"/>
      <c r="I7" s="537"/>
      <c r="J7" s="537"/>
      <c r="K7" s="537"/>
      <c r="L7" s="537"/>
      <c r="M7" s="537"/>
      <c r="N7" s="537"/>
      <c r="O7" s="537"/>
      <c r="P7" s="537"/>
      <c r="Q7" s="537"/>
      <c r="R7" s="537"/>
      <c r="S7" s="538"/>
      <c r="T7" s="538"/>
      <c r="U7" s="538"/>
      <c r="V7" s="538"/>
      <c r="W7" s="538"/>
      <c r="X7" s="538"/>
      <c r="Y7" s="538"/>
      <c r="Z7" s="538"/>
      <c r="AA7" s="220" t="s">
        <v>48</v>
      </c>
      <c r="AB7" s="539" t="s">
        <v>49</v>
      </c>
      <c r="AC7" s="540"/>
      <c r="AD7" s="541" t="s">
        <v>50</v>
      </c>
      <c r="AE7" s="542"/>
      <c r="AF7" s="543" t="s">
        <v>51</v>
      </c>
      <c r="AG7" s="35" t="s">
        <v>52</v>
      </c>
      <c r="AH7" s="544" t="s">
        <v>53</v>
      </c>
      <c r="AI7" s="420"/>
      <c r="AJ7" s="545"/>
      <c r="AK7" s="545"/>
      <c r="AL7" s="545"/>
      <c r="AM7" s="545"/>
      <c r="AN7" s="546"/>
      <c r="AO7" s="513" t="s">
        <v>54</v>
      </c>
      <c r="AP7" s="514"/>
      <c r="AQ7" s="515"/>
      <c r="AS7" s="513" t="s">
        <v>52</v>
      </c>
      <c r="AT7" s="514"/>
      <c r="AU7" s="515"/>
    </row>
    <row r="8" spans="1:47">
      <c r="A8" s="6"/>
      <c r="B8" s="7"/>
      <c r="C8" s="7"/>
      <c r="D8" s="414" t="s">
        <v>55</v>
      </c>
      <c r="E8" s="414"/>
      <c r="F8" s="414"/>
      <c r="G8" s="414"/>
      <c r="H8" s="414"/>
      <c r="I8" s="414"/>
      <c r="J8" s="414"/>
      <c r="K8" s="414"/>
      <c r="L8" s="414"/>
      <c r="M8" s="414"/>
      <c r="N8" s="414"/>
      <c r="O8" s="414"/>
      <c r="P8" s="414"/>
      <c r="Q8" s="414"/>
      <c r="R8" s="414"/>
      <c r="S8" s="414" t="s">
        <v>56</v>
      </c>
      <c r="T8" s="414"/>
      <c r="U8" s="414"/>
      <c r="V8" s="414"/>
      <c r="W8" s="414"/>
      <c r="X8" s="414"/>
      <c r="Y8" s="414"/>
      <c r="Z8" s="414"/>
      <c r="AA8" s="162" t="s">
        <v>57</v>
      </c>
      <c r="AB8" s="8" t="s">
        <v>58</v>
      </c>
      <c r="AC8" s="547" t="s">
        <v>59</v>
      </c>
      <c r="AD8" s="1" t="s">
        <v>60</v>
      </c>
      <c r="AE8" s="1" t="s">
        <v>61</v>
      </c>
      <c r="AF8" s="163" t="s">
        <v>58</v>
      </c>
      <c r="AG8" s="164" t="s">
        <v>62</v>
      </c>
      <c r="AH8" s="165" t="s">
        <v>63</v>
      </c>
      <c r="AI8" s="548"/>
      <c r="AJ8" s="549"/>
      <c r="AK8" s="549"/>
      <c r="AL8" s="549"/>
      <c r="AM8" s="549"/>
      <c r="AN8" s="550"/>
    </row>
    <row r="9" spans="1:47" ht="43.5" customHeight="1">
      <c r="A9" s="415" t="s">
        <v>64</v>
      </c>
      <c r="B9" s="551"/>
      <c r="C9" s="441"/>
      <c r="D9" s="441"/>
      <c r="E9" s="441"/>
      <c r="F9" s="441"/>
      <c r="G9" s="441"/>
      <c r="H9" s="441"/>
      <c r="I9" s="441"/>
      <c r="J9" s="441"/>
      <c r="K9" s="441"/>
      <c r="L9" s="441"/>
      <c r="M9" s="441"/>
      <c r="N9" s="441"/>
      <c r="O9" s="441"/>
      <c r="P9" s="441"/>
      <c r="Q9" s="441"/>
      <c r="R9" s="441"/>
      <c r="S9" s="442"/>
      <c r="T9" s="442"/>
      <c r="U9" s="442"/>
      <c r="V9" s="442"/>
      <c r="W9" s="442"/>
      <c r="X9" s="442"/>
      <c r="Y9" s="442"/>
      <c r="Z9" s="442"/>
      <c r="AA9" s="166"/>
      <c r="AB9" s="552"/>
      <c r="AC9" s="553"/>
      <c r="AD9" s="553"/>
      <c r="AE9" s="554"/>
      <c r="AF9" s="555">
        <f>AB9*(3/24)+AB9*(1/9)+AB10*(3/24)</f>
        <v>0</v>
      </c>
      <c r="AG9" s="553">
        <v>0.53</v>
      </c>
      <c r="AH9" s="556">
        <f>+AF9*AG9</f>
        <v>0</v>
      </c>
      <c r="AI9" s="557">
        <f>SUM(AF9,AH9)</f>
        <v>0</v>
      </c>
      <c r="AJ9" s="48"/>
      <c r="AK9" s="558"/>
      <c r="AL9" s="558"/>
      <c r="AM9" s="558"/>
      <c r="AN9" s="559"/>
      <c r="AO9" s="187" t="s">
        <v>65</v>
      </c>
      <c r="AP9" s="211"/>
      <c r="AQ9" s="187"/>
      <c r="AS9" s="187" t="s">
        <v>66</v>
      </c>
      <c r="AT9" s="211"/>
      <c r="AU9" s="187">
        <f>AQ9*0.52</f>
        <v>0</v>
      </c>
    </row>
    <row r="10" spans="1:47">
      <c r="A10" s="415" t="s">
        <v>64</v>
      </c>
      <c r="B10" s="551"/>
      <c r="C10" s="560"/>
      <c r="D10" s="560"/>
      <c r="E10" s="560"/>
      <c r="F10" s="560"/>
      <c r="G10" s="560"/>
      <c r="H10" s="560"/>
      <c r="I10" s="560"/>
      <c r="J10" s="560"/>
      <c r="K10" s="560"/>
      <c r="L10" s="560"/>
      <c r="M10" s="560"/>
      <c r="N10" s="560"/>
      <c r="O10" s="560"/>
      <c r="P10" s="560"/>
      <c r="Q10" s="560"/>
      <c r="R10" s="560"/>
      <c r="S10" s="442"/>
      <c r="T10" s="442"/>
      <c r="U10" s="442"/>
      <c r="V10" s="442"/>
      <c r="W10" s="442"/>
      <c r="X10" s="442"/>
      <c r="Y10" s="442"/>
      <c r="Z10" s="442"/>
      <c r="AA10" s="561"/>
      <c r="AB10" s="552"/>
      <c r="AC10" s="553"/>
      <c r="AD10" s="553"/>
      <c r="AE10" s="554"/>
      <c r="AF10" s="555"/>
      <c r="AG10" s="553">
        <v>0.53</v>
      </c>
      <c r="AH10" s="556">
        <f t="shared" ref="AH10:AH15" si="0">+AF10*AG10</f>
        <v>0</v>
      </c>
      <c r="AI10" s="557">
        <f>SUM(AF10,AH10)</f>
        <v>0</v>
      </c>
      <c r="AJ10" s="48"/>
      <c r="AK10" s="558"/>
      <c r="AL10" s="558"/>
      <c r="AM10" s="558"/>
      <c r="AN10" s="562"/>
      <c r="AO10" s="208" t="s">
        <v>67</v>
      </c>
      <c r="AP10" s="212"/>
      <c r="AQ10" s="209"/>
      <c r="AS10" s="208" t="str">
        <f>AO10</f>
        <v>Yr 1:</v>
      </c>
      <c r="AT10" s="212"/>
      <c r="AU10" s="209">
        <f>AQ10*0.52</f>
        <v>0</v>
      </c>
    </row>
    <row r="11" spans="1:47">
      <c r="A11" s="415" t="s">
        <v>64</v>
      </c>
      <c r="B11" s="551"/>
      <c r="C11" s="560"/>
      <c r="D11" s="560"/>
      <c r="E11" s="560"/>
      <c r="F11" s="560"/>
      <c r="G11" s="560"/>
      <c r="H11" s="560"/>
      <c r="I11" s="560"/>
      <c r="J11" s="560"/>
      <c r="K11" s="560"/>
      <c r="L11" s="560"/>
      <c r="M11" s="560"/>
      <c r="N11" s="560"/>
      <c r="O11" s="560"/>
      <c r="P11" s="560"/>
      <c r="Q11" s="560"/>
      <c r="R11" s="560"/>
      <c r="S11" s="442"/>
      <c r="T11" s="442"/>
      <c r="U11" s="442"/>
      <c r="V11" s="442"/>
      <c r="W11" s="442"/>
      <c r="X11" s="442"/>
      <c r="Y11" s="442"/>
      <c r="Z11" s="442"/>
      <c r="AA11" s="561"/>
      <c r="AB11" s="552"/>
      <c r="AC11" s="553"/>
      <c r="AD11" s="553"/>
      <c r="AE11" s="554"/>
      <c r="AF11" s="555"/>
      <c r="AG11" s="553">
        <v>0.53</v>
      </c>
      <c r="AH11" s="556">
        <f t="shared" si="0"/>
        <v>0</v>
      </c>
      <c r="AI11" s="557">
        <f>SUM(AF11,AH11)</f>
        <v>0</v>
      </c>
      <c r="AJ11" s="48"/>
      <c r="AK11" s="558"/>
      <c r="AL11" s="558"/>
      <c r="AM11" s="558"/>
      <c r="AN11" s="562"/>
      <c r="AO11" s="563" t="s">
        <v>67</v>
      </c>
      <c r="AP11" s="564"/>
      <c r="AQ11" s="565"/>
      <c r="AS11" s="563" t="str">
        <f>AO11</f>
        <v>Yr 1:</v>
      </c>
      <c r="AT11" s="564"/>
      <c r="AU11" s="565">
        <f>AQ11*0.52</f>
        <v>0</v>
      </c>
    </row>
    <row r="12" spans="1:47">
      <c r="A12" s="418" t="s">
        <v>64</v>
      </c>
      <c r="B12" s="419"/>
      <c r="C12" s="519"/>
      <c r="D12" s="520"/>
      <c r="E12" s="520"/>
      <c r="F12" s="520"/>
      <c r="G12" s="520"/>
      <c r="H12" s="520"/>
      <c r="I12" s="520"/>
      <c r="J12" s="520"/>
      <c r="K12" s="520"/>
      <c r="L12" s="520"/>
      <c r="M12" s="520"/>
      <c r="N12" s="520"/>
      <c r="O12" s="520"/>
      <c r="P12" s="51"/>
      <c r="Q12" s="51"/>
      <c r="R12" s="52"/>
      <c r="S12" s="519"/>
      <c r="T12" s="520"/>
      <c r="U12" s="520"/>
      <c r="V12" s="520"/>
      <c r="W12" s="520"/>
      <c r="X12" s="520"/>
      <c r="Y12" s="520"/>
      <c r="Z12" s="521"/>
      <c r="AA12" s="166"/>
      <c r="AB12" s="552"/>
      <c r="AC12" s="553"/>
      <c r="AD12" s="553"/>
      <c r="AE12" s="554"/>
      <c r="AF12" s="555"/>
      <c r="AG12" s="553">
        <v>0.53</v>
      </c>
      <c r="AH12" s="556">
        <f>AF12*AG12</f>
        <v>0</v>
      </c>
      <c r="AI12" s="557">
        <f>SUM(AF12,AH12)</f>
        <v>0</v>
      </c>
      <c r="AJ12" s="48"/>
      <c r="AK12" s="558"/>
      <c r="AL12" s="558"/>
      <c r="AM12" s="558"/>
      <c r="AN12" s="562"/>
      <c r="AO12" s="563" t="s">
        <v>67</v>
      </c>
      <c r="AP12" s="564"/>
      <c r="AQ12" s="563"/>
      <c r="AS12" s="563" t="str">
        <f>AO12</f>
        <v>Yr 1:</v>
      </c>
      <c r="AT12" s="564"/>
      <c r="AU12" s="563">
        <f>AQ12*0.52</f>
        <v>0</v>
      </c>
    </row>
    <row r="13" spans="1:47" ht="45" customHeight="1">
      <c r="A13" s="566" t="s">
        <v>68</v>
      </c>
      <c r="B13" s="567"/>
      <c r="C13" s="358"/>
      <c r="D13" s="359"/>
      <c r="E13" s="359"/>
      <c r="F13" s="359"/>
      <c r="G13" s="359"/>
      <c r="H13" s="359"/>
      <c r="I13" s="359"/>
      <c r="J13" s="359"/>
      <c r="K13" s="359"/>
      <c r="L13" s="359"/>
      <c r="M13" s="359"/>
      <c r="N13" s="359"/>
      <c r="O13" s="359"/>
      <c r="P13" s="359"/>
      <c r="Q13" s="359"/>
      <c r="R13" s="360"/>
      <c r="S13" s="568"/>
      <c r="T13" s="568"/>
      <c r="U13" s="568"/>
      <c r="V13" s="568"/>
      <c r="W13" s="568"/>
      <c r="X13" s="568"/>
      <c r="Y13" s="568"/>
      <c r="Z13" s="568"/>
      <c r="AA13" s="167"/>
      <c r="AB13" s="569"/>
      <c r="AC13" s="570"/>
      <c r="AD13" s="570"/>
      <c r="AE13" s="570"/>
      <c r="AF13" s="571">
        <f>AB13*(2/24)</f>
        <v>0</v>
      </c>
      <c r="AG13" s="570">
        <v>0.54</v>
      </c>
      <c r="AH13" s="572">
        <f>+AF13*AG13</f>
        <v>0</v>
      </c>
      <c r="AI13" s="230"/>
      <c r="AJ13" s="49">
        <f>SUM(AF13,AH13)</f>
        <v>0</v>
      </c>
      <c r="AK13" s="558"/>
      <c r="AL13" s="558"/>
      <c r="AM13" s="558"/>
      <c r="AN13" s="562"/>
      <c r="AO13" s="563" t="s">
        <v>69</v>
      </c>
      <c r="AP13" s="564"/>
      <c r="AQ13" s="563"/>
      <c r="AS13" s="563" t="str">
        <f>AO13</f>
        <v>Yr 2:</v>
      </c>
      <c r="AT13" s="564"/>
      <c r="AU13" s="563">
        <f>AQ13*0.53</f>
        <v>0</v>
      </c>
    </row>
    <row r="14" spans="1:47">
      <c r="A14" s="566" t="s">
        <v>68</v>
      </c>
      <c r="B14" s="567"/>
      <c r="C14" s="408"/>
      <c r="D14" s="409"/>
      <c r="E14" s="409"/>
      <c r="F14" s="409"/>
      <c r="G14" s="409"/>
      <c r="H14" s="409"/>
      <c r="I14" s="409"/>
      <c r="J14" s="409"/>
      <c r="K14" s="409"/>
      <c r="L14" s="409"/>
      <c r="M14" s="409"/>
      <c r="N14" s="409"/>
      <c r="O14" s="409"/>
      <c r="P14" s="409"/>
      <c r="Q14" s="409"/>
      <c r="R14" s="410"/>
      <c r="S14" s="568"/>
      <c r="T14" s="568"/>
      <c r="U14" s="568"/>
      <c r="V14" s="568"/>
      <c r="W14" s="568"/>
      <c r="X14" s="568"/>
      <c r="Y14" s="568"/>
      <c r="Z14" s="568"/>
      <c r="AA14" s="573"/>
      <c r="AB14" s="569"/>
      <c r="AC14" s="570"/>
      <c r="AD14" s="570"/>
      <c r="AE14" s="570"/>
      <c r="AF14" s="571"/>
      <c r="AG14" s="570">
        <v>0.54</v>
      </c>
      <c r="AH14" s="572">
        <f t="shared" si="0"/>
        <v>0</v>
      </c>
      <c r="AI14" s="230"/>
      <c r="AJ14" s="49">
        <f>SUM(AF14,AH14)</f>
        <v>0</v>
      </c>
      <c r="AK14" s="558"/>
      <c r="AL14" s="558"/>
      <c r="AM14" s="558"/>
      <c r="AN14" s="562"/>
      <c r="AO14" s="563" t="s">
        <v>69</v>
      </c>
      <c r="AP14" s="564"/>
      <c r="AQ14" s="563"/>
      <c r="AS14" s="563" t="str">
        <f>AO14</f>
        <v>Yr 2:</v>
      </c>
      <c r="AT14" s="564"/>
      <c r="AU14" s="563">
        <f>AQ14*0.53</f>
        <v>0</v>
      </c>
    </row>
    <row r="15" spans="1:47">
      <c r="A15" s="566" t="s">
        <v>68</v>
      </c>
      <c r="B15" s="567"/>
      <c r="C15" s="408"/>
      <c r="D15" s="409"/>
      <c r="E15" s="409"/>
      <c r="F15" s="409"/>
      <c r="G15" s="409"/>
      <c r="H15" s="409"/>
      <c r="I15" s="409"/>
      <c r="J15" s="409"/>
      <c r="K15" s="409"/>
      <c r="L15" s="409"/>
      <c r="M15" s="409"/>
      <c r="N15" s="409"/>
      <c r="O15" s="409"/>
      <c r="P15" s="409"/>
      <c r="Q15" s="409"/>
      <c r="R15" s="410"/>
      <c r="S15" s="568"/>
      <c r="T15" s="568"/>
      <c r="U15" s="568"/>
      <c r="V15" s="568"/>
      <c r="W15" s="568"/>
      <c r="X15" s="568"/>
      <c r="Y15" s="568"/>
      <c r="Z15" s="568"/>
      <c r="AA15" s="573"/>
      <c r="AB15" s="569"/>
      <c r="AC15" s="570"/>
      <c r="AD15" s="570"/>
      <c r="AE15" s="570"/>
      <c r="AF15" s="571"/>
      <c r="AG15" s="570">
        <v>0.54</v>
      </c>
      <c r="AH15" s="572">
        <f t="shared" si="0"/>
        <v>0</v>
      </c>
      <c r="AI15" s="230"/>
      <c r="AJ15" s="49">
        <f>SUM(AF15,AH15)</f>
        <v>0</v>
      </c>
      <c r="AK15" s="558"/>
      <c r="AL15" s="558"/>
      <c r="AM15" s="558"/>
      <c r="AN15" s="562"/>
      <c r="AO15" s="563" t="s">
        <v>69</v>
      </c>
      <c r="AP15" s="564"/>
      <c r="AQ15" s="563"/>
      <c r="AS15" s="563" t="str">
        <f>AO15</f>
        <v>Yr 2:</v>
      </c>
      <c r="AT15" s="564"/>
      <c r="AU15" s="563">
        <f>AQ15*0.53</f>
        <v>0</v>
      </c>
    </row>
    <row r="16" spans="1:47">
      <c r="A16" s="403" t="s">
        <v>70</v>
      </c>
      <c r="B16" s="404"/>
      <c r="C16" s="386"/>
      <c r="D16" s="386"/>
      <c r="E16" s="386"/>
      <c r="F16" s="386"/>
      <c r="G16" s="386"/>
      <c r="H16" s="386"/>
      <c r="I16" s="386"/>
      <c r="J16" s="386"/>
      <c r="K16" s="386"/>
      <c r="L16" s="386"/>
      <c r="M16" s="386"/>
      <c r="N16" s="386"/>
      <c r="O16" s="386"/>
      <c r="P16" s="386"/>
      <c r="Q16" s="386"/>
      <c r="R16" s="386"/>
      <c r="S16" s="383"/>
      <c r="T16" s="383"/>
      <c r="U16" s="383"/>
      <c r="V16" s="383"/>
      <c r="W16" s="383"/>
      <c r="X16" s="383"/>
      <c r="Y16" s="383"/>
      <c r="Z16" s="383"/>
      <c r="AA16" s="168"/>
      <c r="AB16" s="574"/>
      <c r="AC16" s="575"/>
      <c r="AD16" s="575"/>
      <c r="AE16" s="575"/>
      <c r="AF16" s="576"/>
      <c r="AG16" s="575">
        <v>0.55000000000000004</v>
      </c>
      <c r="AH16" s="577">
        <f t="shared" ref="AH16:AH24" si="1">AF16*AG16</f>
        <v>0</v>
      </c>
      <c r="AI16" s="230"/>
      <c r="AJ16" s="48"/>
      <c r="AK16" s="578">
        <f>SUM(AF16,AH16)</f>
        <v>0</v>
      </c>
      <c r="AL16" s="230"/>
      <c r="AM16" s="230"/>
      <c r="AN16" s="562"/>
      <c r="AO16" s="563" t="s">
        <v>71</v>
      </c>
      <c r="AP16" s="564"/>
      <c r="AQ16" s="563"/>
      <c r="AS16" s="563" t="str">
        <f>AO16</f>
        <v>Yr 3:</v>
      </c>
      <c r="AT16" s="564"/>
      <c r="AU16" s="563">
        <f>AQ16*0.54</f>
        <v>0</v>
      </c>
    </row>
    <row r="17" spans="1:47">
      <c r="A17" s="403" t="s">
        <v>70</v>
      </c>
      <c r="B17" s="404"/>
      <c r="C17" s="386"/>
      <c r="D17" s="386"/>
      <c r="E17" s="386"/>
      <c r="F17" s="386"/>
      <c r="G17" s="386"/>
      <c r="H17" s="386"/>
      <c r="I17" s="386"/>
      <c r="J17" s="386"/>
      <c r="K17" s="386"/>
      <c r="L17" s="386"/>
      <c r="M17" s="386"/>
      <c r="N17" s="386"/>
      <c r="O17" s="386"/>
      <c r="P17" s="386"/>
      <c r="Q17" s="386"/>
      <c r="R17" s="386"/>
      <c r="S17" s="383"/>
      <c r="T17" s="383"/>
      <c r="U17" s="383"/>
      <c r="V17" s="383"/>
      <c r="W17" s="383"/>
      <c r="X17" s="383"/>
      <c r="Y17" s="383"/>
      <c r="Z17" s="383"/>
      <c r="AA17" s="579"/>
      <c r="AB17" s="574"/>
      <c r="AC17" s="575"/>
      <c r="AD17" s="575"/>
      <c r="AE17" s="575"/>
      <c r="AF17" s="576"/>
      <c r="AG17" s="575">
        <v>0.55000000000000004</v>
      </c>
      <c r="AH17" s="577">
        <f t="shared" si="1"/>
        <v>0</v>
      </c>
      <c r="AI17" s="230"/>
      <c r="AJ17" s="48"/>
      <c r="AK17" s="578">
        <f>SUM(AF17,AH17)</f>
        <v>0</v>
      </c>
      <c r="AL17" s="230"/>
      <c r="AM17" s="230"/>
      <c r="AN17" s="562"/>
      <c r="AO17" s="563" t="s">
        <v>71</v>
      </c>
      <c r="AP17" s="564"/>
      <c r="AQ17" s="563"/>
      <c r="AS17" s="563" t="str">
        <f>AO17</f>
        <v>Yr 3:</v>
      </c>
      <c r="AT17" s="564"/>
      <c r="AU17" s="563">
        <f>AQ17*0.54</f>
        <v>0</v>
      </c>
    </row>
    <row r="18" spans="1:47">
      <c r="A18" s="403" t="s">
        <v>70</v>
      </c>
      <c r="B18" s="404"/>
      <c r="C18" s="405"/>
      <c r="D18" s="406"/>
      <c r="E18" s="406"/>
      <c r="F18" s="406"/>
      <c r="G18" s="406"/>
      <c r="H18" s="406"/>
      <c r="I18" s="406"/>
      <c r="J18" s="406"/>
      <c r="K18" s="406"/>
      <c r="L18" s="406"/>
      <c r="M18" s="406"/>
      <c r="N18" s="406"/>
      <c r="O18" s="406"/>
      <c r="P18" s="406"/>
      <c r="Q18" s="406"/>
      <c r="R18" s="407"/>
      <c r="S18" s="411"/>
      <c r="T18" s="412"/>
      <c r="U18" s="412"/>
      <c r="V18" s="412"/>
      <c r="W18" s="412"/>
      <c r="X18" s="412"/>
      <c r="Y18" s="412"/>
      <c r="Z18" s="413"/>
      <c r="AA18" s="579"/>
      <c r="AB18" s="574"/>
      <c r="AC18" s="575"/>
      <c r="AD18" s="575"/>
      <c r="AE18" s="580"/>
      <c r="AF18" s="581"/>
      <c r="AG18" s="575">
        <v>0.55000000000000004</v>
      </c>
      <c r="AH18" s="582">
        <f t="shared" si="1"/>
        <v>0</v>
      </c>
      <c r="AI18" s="230"/>
      <c r="AJ18" s="48"/>
      <c r="AK18" s="578">
        <f>SUM(AF18,AH18)</f>
        <v>0</v>
      </c>
      <c r="AL18" s="230"/>
      <c r="AM18" s="230"/>
      <c r="AN18" s="562"/>
      <c r="AO18" s="563" t="s">
        <v>71</v>
      </c>
      <c r="AP18" s="564"/>
      <c r="AQ18" s="563"/>
      <c r="AS18" s="563" t="str">
        <f>AO18</f>
        <v>Yr 3:</v>
      </c>
      <c r="AT18" s="564"/>
      <c r="AU18" s="563">
        <f>AQ18*0.54</f>
        <v>0</v>
      </c>
    </row>
    <row r="19" spans="1:47">
      <c r="A19" s="436" t="s">
        <v>72</v>
      </c>
      <c r="B19" s="437"/>
      <c r="C19" s="432"/>
      <c r="D19" s="433"/>
      <c r="E19" s="433"/>
      <c r="F19" s="433"/>
      <c r="G19" s="433"/>
      <c r="H19" s="433"/>
      <c r="I19" s="433"/>
      <c r="J19" s="433"/>
      <c r="K19" s="433"/>
      <c r="L19" s="433"/>
      <c r="M19" s="433"/>
      <c r="N19" s="433"/>
      <c r="O19" s="433"/>
      <c r="P19" s="433"/>
      <c r="Q19" s="433"/>
      <c r="R19" s="434"/>
      <c r="S19" s="432"/>
      <c r="T19" s="433"/>
      <c r="U19" s="433"/>
      <c r="V19" s="433"/>
      <c r="W19" s="433"/>
      <c r="X19" s="433"/>
      <c r="Y19" s="433"/>
      <c r="Z19" s="434"/>
      <c r="AA19" s="583"/>
      <c r="AB19" s="584"/>
      <c r="AC19" s="585"/>
      <c r="AD19" s="586"/>
      <c r="AE19" s="231"/>
      <c r="AF19" s="232"/>
      <c r="AG19" s="587">
        <v>0.56000000000000005</v>
      </c>
      <c r="AH19" s="54">
        <f t="shared" si="1"/>
        <v>0</v>
      </c>
      <c r="AI19" s="230"/>
      <c r="AJ19" s="50"/>
      <c r="AK19" s="588"/>
      <c r="AL19" s="233">
        <f>SUM(AF19,AH19)</f>
        <v>0</v>
      </c>
      <c r="AM19" s="230"/>
      <c r="AN19" s="562"/>
      <c r="AO19" s="563" t="s">
        <v>73</v>
      </c>
      <c r="AP19" s="564"/>
      <c r="AQ19" s="563"/>
      <c r="AS19" s="563" t="str">
        <f>AO19</f>
        <v>Yr 4:</v>
      </c>
      <c r="AT19" s="564"/>
      <c r="AU19" s="563">
        <f>AQ19*0.55</f>
        <v>0</v>
      </c>
    </row>
    <row r="20" spans="1:47">
      <c r="A20" s="436" t="s">
        <v>72</v>
      </c>
      <c r="B20" s="437"/>
      <c r="C20" s="432"/>
      <c r="D20" s="433"/>
      <c r="E20" s="433"/>
      <c r="F20" s="433"/>
      <c r="G20" s="433"/>
      <c r="H20" s="433"/>
      <c r="I20" s="433"/>
      <c r="J20" s="433"/>
      <c r="K20" s="433"/>
      <c r="L20" s="433"/>
      <c r="M20" s="433"/>
      <c r="N20" s="433"/>
      <c r="O20" s="433"/>
      <c r="P20" s="433"/>
      <c r="Q20" s="433"/>
      <c r="R20" s="434"/>
      <c r="S20" s="432"/>
      <c r="T20" s="433"/>
      <c r="U20" s="433"/>
      <c r="V20" s="433"/>
      <c r="W20" s="433"/>
      <c r="X20" s="433"/>
      <c r="Y20" s="433"/>
      <c r="Z20" s="434"/>
      <c r="AA20" s="583"/>
      <c r="AB20" s="584"/>
      <c r="AC20" s="585"/>
      <c r="AD20" s="586"/>
      <c r="AE20" s="231"/>
      <c r="AF20" s="232"/>
      <c r="AG20" s="587">
        <v>0.56000000000000005</v>
      </c>
      <c r="AH20" s="54">
        <f t="shared" si="1"/>
        <v>0</v>
      </c>
      <c r="AI20" s="230"/>
      <c r="AJ20" s="50"/>
      <c r="AK20" s="588"/>
      <c r="AL20" s="233">
        <f>SUM(AF20,AH20)</f>
        <v>0</v>
      </c>
      <c r="AM20" s="230"/>
      <c r="AN20" s="562"/>
      <c r="AO20" s="563" t="s">
        <v>73</v>
      </c>
      <c r="AP20" s="564"/>
      <c r="AQ20" s="563"/>
      <c r="AS20" s="563" t="str">
        <f>AO20</f>
        <v>Yr 4:</v>
      </c>
      <c r="AT20" s="564"/>
      <c r="AU20" s="563">
        <f>AQ20*0.55</f>
        <v>0</v>
      </c>
    </row>
    <row r="21" spans="1:47">
      <c r="A21" s="436" t="s">
        <v>72</v>
      </c>
      <c r="B21" s="437"/>
      <c r="C21" s="432"/>
      <c r="D21" s="433"/>
      <c r="E21" s="433"/>
      <c r="F21" s="433"/>
      <c r="G21" s="433"/>
      <c r="H21" s="433"/>
      <c r="I21" s="433"/>
      <c r="J21" s="433"/>
      <c r="K21" s="433"/>
      <c r="L21" s="433"/>
      <c r="M21" s="433"/>
      <c r="N21" s="433"/>
      <c r="O21" s="433"/>
      <c r="P21" s="433"/>
      <c r="Q21" s="433"/>
      <c r="R21" s="434"/>
      <c r="S21" s="432"/>
      <c r="T21" s="433"/>
      <c r="U21" s="433"/>
      <c r="V21" s="433"/>
      <c r="W21" s="433"/>
      <c r="X21" s="433"/>
      <c r="Y21" s="433"/>
      <c r="Z21" s="434"/>
      <c r="AA21" s="583"/>
      <c r="AB21" s="584"/>
      <c r="AC21" s="585"/>
      <c r="AD21" s="586"/>
      <c r="AE21" s="36"/>
      <c r="AF21" s="53"/>
      <c r="AG21" s="589">
        <v>0.56000000000000005</v>
      </c>
      <c r="AH21" s="54">
        <f t="shared" si="1"/>
        <v>0</v>
      </c>
      <c r="AI21" s="230"/>
      <c r="AJ21" s="50"/>
      <c r="AK21" s="588"/>
      <c r="AL21" s="233">
        <f>SUM(AF21,AH21)</f>
        <v>0</v>
      </c>
      <c r="AM21" s="230"/>
      <c r="AN21" s="562"/>
      <c r="AO21" s="563" t="s">
        <v>73</v>
      </c>
      <c r="AP21" s="564"/>
      <c r="AQ21" s="563"/>
      <c r="AS21" s="563" t="str">
        <f>AO21</f>
        <v>Yr 4:</v>
      </c>
      <c r="AT21" s="564"/>
      <c r="AU21" s="563">
        <f>AQ21*0.55</f>
        <v>0</v>
      </c>
    </row>
    <row r="22" spans="1:47">
      <c r="A22" s="361" t="s">
        <v>74</v>
      </c>
      <c r="B22" s="362"/>
      <c r="C22" s="351"/>
      <c r="D22" s="352"/>
      <c r="E22" s="352"/>
      <c r="F22" s="352"/>
      <c r="G22" s="352"/>
      <c r="H22" s="352"/>
      <c r="I22" s="352"/>
      <c r="J22" s="352"/>
      <c r="K22" s="352"/>
      <c r="L22" s="352"/>
      <c r="M22" s="352"/>
      <c r="N22" s="352"/>
      <c r="O22" s="352"/>
      <c r="P22" s="352"/>
      <c r="Q22" s="352"/>
      <c r="R22" s="353"/>
      <c r="S22" s="351"/>
      <c r="T22" s="352"/>
      <c r="U22" s="352"/>
      <c r="V22" s="352"/>
      <c r="W22" s="352"/>
      <c r="X22" s="352"/>
      <c r="Y22" s="352"/>
      <c r="Z22" s="353"/>
      <c r="AA22" s="590"/>
      <c r="AB22" s="591"/>
      <c r="AC22" s="592"/>
      <c r="AD22" s="593"/>
      <c r="AE22" s="234"/>
      <c r="AF22" s="235"/>
      <c r="AG22" s="234">
        <v>0.56999999999999995</v>
      </c>
      <c r="AH22" s="55">
        <f t="shared" si="1"/>
        <v>0</v>
      </c>
      <c r="AI22" s="230"/>
      <c r="AJ22" s="50"/>
      <c r="AK22" s="588"/>
      <c r="AL22" s="230"/>
      <c r="AM22" s="236">
        <f>SUM(AF22,AH22)</f>
        <v>0</v>
      </c>
      <c r="AN22" s="562"/>
      <c r="AO22" s="563" t="s">
        <v>75</v>
      </c>
      <c r="AP22" s="564"/>
      <c r="AQ22" s="563"/>
      <c r="AS22" s="563" t="str">
        <f>AO22</f>
        <v>Yr 5:</v>
      </c>
      <c r="AT22" s="564"/>
      <c r="AU22" s="563">
        <f>AQ22*0.56</f>
        <v>0</v>
      </c>
    </row>
    <row r="23" spans="1:47">
      <c r="A23" s="361" t="s">
        <v>74</v>
      </c>
      <c r="B23" s="362"/>
      <c r="C23" s="351"/>
      <c r="D23" s="352"/>
      <c r="E23" s="352"/>
      <c r="F23" s="352"/>
      <c r="G23" s="352"/>
      <c r="H23" s="352"/>
      <c r="I23" s="352"/>
      <c r="J23" s="352"/>
      <c r="K23" s="352"/>
      <c r="L23" s="352"/>
      <c r="M23" s="352"/>
      <c r="N23" s="352"/>
      <c r="O23" s="352"/>
      <c r="P23" s="352"/>
      <c r="Q23" s="352"/>
      <c r="R23" s="353"/>
      <c r="S23" s="351"/>
      <c r="T23" s="352"/>
      <c r="U23" s="352"/>
      <c r="V23" s="352"/>
      <c r="W23" s="352"/>
      <c r="X23" s="352"/>
      <c r="Y23" s="352"/>
      <c r="Z23" s="353"/>
      <c r="AA23" s="590"/>
      <c r="AB23" s="591"/>
      <c r="AC23" s="592"/>
      <c r="AD23" s="593"/>
      <c r="AE23" s="234"/>
      <c r="AF23" s="235"/>
      <c r="AG23" s="234">
        <v>0.56999999999999995</v>
      </c>
      <c r="AH23" s="55">
        <f t="shared" si="1"/>
        <v>0</v>
      </c>
      <c r="AI23" s="230"/>
      <c r="AJ23" s="50"/>
      <c r="AK23" s="588"/>
      <c r="AL23" s="230"/>
      <c r="AM23" s="236">
        <f>SUM(AF23,AH23)</f>
        <v>0</v>
      </c>
      <c r="AN23" s="562"/>
      <c r="AO23" s="563" t="s">
        <v>75</v>
      </c>
      <c r="AP23" s="564"/>
      <c r="AQ23" s="563"/>
      <c r="AS23" s="563" t="str">
        <f>AO23</f>
        <v>Yr 5:</v>
      </c>
      <c r="AT23" s="564"/>
      <c r="AU23" s="563">
        <f>AQ23*0.56</f>
        <v>0</v>
      </c>
    </row>
    <row r="24" spans="1:47">
      <c r="A24" s="361" t="s">
        <v>74</v>
      </c>
      <c r="B24" s="362"/>
      <c r="C24" s="351"/>
      <c r="D24" s="352"/>
      <c r="E24" s="352"/>
      <c r="F24" s="352"/>
      <c r="G24" s="352"/>
      <c r="H24" s="352"/>
      <c r="I24" s="352"/>
      <c r="J24" s="352"/>
      <c r="K24" s="352"/>
      <c r="L24" s="352"/>
      <c r="M24" s="352"/>
      <c r="N24" s="352"/>
      <c r="O24" s="352"/>
      <c r="P24" s="352"/>
      <c r="Q24" s="352"/>
      <c r="R24" s="353"/>
      <c r="S24" s="351"/>
      <c r="T24" s="352"/>
      <c r="U24" s="352"/>
      <c r="V24" s="352"/>
      <c r="W24" s="352"/>
      <c r="X24" s="352"/>
      <c r="Y24" s="352"/>
      <c r="Z24" s="353"/>
      <c r="AA24" s="594"/>
      <c r="AB24" s="595"/>
      <c r="AC24" s="596"/>
      <c r="AD24" s="597"/>
      <c r="AE24" s="15"/>
      <c r="AF24" s="40"/>
      <c r="AG24" s="15">
        <v>0.56999999999999995</v>
      </c>
      <c r="AH24" s="56">
        <f t="shared" si="1"/>
        <v>0</v>
      </c>
      <c r="AI24" s="230"/>
      <c r="AJ24" s="50"/>
      <c r="AK24" s="588"/>
      <c r="AL24" s="230"/>
      <c r="AM24" s="236">
        <f>SUM(AF24,AH24)</f>
        <v>0</v>
      </c>
      <c r="AN24" s="598"/>
      <c r="AO24" s="190" t="s">
        <v>75</v>
      </c>
      <c r="AP24" s="213"/>
      <c r="AQ24" s="190"/>
      <c r="AS24" s="190" t="str">
        <f>AO24</f>
        <v>Yr 5:</v>
      </c>
      <c r="AT24" s="213"/>
      <c r="AU24" s="190">
        <f>AQ24*0.56</f>
        <v>0</v>
      </c>
    </row>
    <row r="25" spans="1:47" ht="28.5" customHeight="1">
      <c r="A25" s="370" t="s">
        <v>76</v>
      </c>
      <c r="B25" s="370"/>
      <c r="C25" s="370"/>
      <c r="D25" s="370"/>
      <c r="E25" s="370"/>
      <c r="F25" s="370"/>
      <c r="G25" s="370"/>
      <c r="H25" s="370"/>
      <c r="I25" s="370"/>
      <c r="J25" s="370"/>
      <c r="K25" s="370"/>
      <c r="L25" s="370"/>
      <c r="M25" s="370"/>
      <c r="N25" s="370"/>
      <c r="O25" s="370"/>
      <c r="P25" s="370"/>
      <c r="Q25" s="370"/>
      <c r="R25" s="370"/>
      <c r="S25" s="370"/>
      <c r="T25" s="370"/>
      <c r="U25" s="370"/>
      <c r="V25" s="370"/>
      <c r="W25" s="370"/>
      <c r="X25" s="370"/>
      <c r="Y25" s="370"/>
      <c r="Z25" s="370"/>
      <c r="AA25" s="370"/>
      <c r="AB25" s="370"/>
      <c r="AC25" s="370"/>
      <c r="AD25" s="370"/>
      <c r="AE25" s="370"/>
      <c r="AF25" s="370"/>
      <c r="AG25" s="371"/>
      <c r="AH25" s="371"/>
      <c r="AI25" s="237">
        <f>SUM(AF9:AF12)</f>
        <v>0</v>
      </c>
      <c r="AJ25" s="599">
        <f>SUM(AF13:AF15)</f>
        <v>0</v>
      </c>
      <c r="AK25" s="600">
        <f>SUM(AF16:AF18)</f>
        <v>0</v>
      </c>
      <c r="AL25" s="58">
        <f>SUM(AF19:AF21)</f>
        <v>0</v>
      </c>
      <c r="AM25" s="59">
        <f>SUM(AF22:AF24)</f>
        <v>0</v>
      </c>
      <c r="AN25" s="61">
        <f>SUM(AI25:AM25)</f>
        <v>0</v>
      </c>
      <c r="AO25" s="180" t="s">
        <v>77</v>
      </c>
      <c r="AP25" s="180">
        <f>SUM(AP9:AP24)</f>
        <v>0</v>
      </c>
      <c r="AQ25" s="195">
        <f>SUM(AQ9:AQ24)</f>
        <v>0</v>
      </c>
      <c r="AS25" s="180" t="s">
        <v>77</v>
      </c>
      <c r="AT25" s="180">
        <f>SUM(AT9:AT24)</f>
        <v>0</v>
      </c>
      <c r="AU25" s="195">
        <f>SUM(AU9:AU24)</f>
        <v>0</v>
      </c>
    </row>
    <row r="26" spans="1:47" ht="28.5" customHeight="1">
      <c r="A26" s="443" t="s">
        <v>78</v>
      </c>
      <c r="B26" s="444"/>
      <c r="C26" s="444"/>
      <c r="D26" s="444"/>
      <c r="E26" s="444"/>
      <c r="F26" s="444"/>
      <c r="G26" s="444"/>
      <c r="H26" s="444"/>
      <c r="I26" s="444"/>
      <c r="J26" s="444"/>
      <c r="K26" s="444"/>
      <c r="L26" s="444"/>
      <c r="M26" s="444"/>
      <c r="N26" s="444"/>
      <c r="O26" s="444"/>
      <c r="P26" s="444"/>
      <c r="Q26" s="444"/>
      <c r="R26" s="444"/>
      <c r="S26" s="444"/>
      <c r="T26" s="444"/>
      <c r="U26" s="444"/>
      <c r="V26" s="444"/>
      <c r="W26" s="444"/>
      <c r="X26" s="444"/>
      <c r="Y26" s="444"/>
      <c r="Z26" s="444"/>
      <c r="AA26" s="444"/>
      <c r="AB26" s="444"/>
      <c r="AC26" s="444"/>
      <c r="AD26" s="444"/>
      <c r="AE26" s="444"/>
      <c r="AF26" s="444"/>
      <c r="AG26" s="445"/>
      <c r="AH26" s="446"/>
      <c r="AI26" s="237">
        <f>SUM(AH9:AH12)</f>
        <v>0</v>
      </c>
      <c r="AJ26" s="60">
        <f>SUM(AH13:AH15)</f>
        <v>0</v>
      </c>
      <c r="AK26" s="214">
        <f>SUM(AH16:AH18)</f>
        <v>0</v>
      </c>
      <c r="AL26" s="215">
        <f>SUM(AH19:AH21)</f>
        <v>0</v>
      </c>
      <c r="AM26" s="216">
        <f>SUM(AH22:AH24)</f>
        <v>0</v>
      </c>
      <c r="AN26" s="217">
        <f>SUM(AI26:AM26)</f>
        <v>0</v>
      </c>
      <c r="AO26" s="194">
        <f>SUM(AN26,AN46)</f>
        <v>0</v>
      </c>
    </row>
    <row r="27" spans="1:47">
      <c r="A27" s="601"/>
      <c r="B27" s="602"/>
      <c r="C27" s="602"/>
      <c r="D27" s="602"/>
      <c r="E27" s="602"/>
      <c r="F27" s="602"/>
      <c r="G27" s="602"/>
      <c r="H27" s="602"/>
      <c r="I27" s="602"/>
      <c r="J27" s="602"/>
      <c r="K27" s="602"/>
      <c r="L27" s="602"/>
      <c r="M27" s="602"/>
      <c r="N27" s="602"/>
      <c r="O27" s="602"/>
      <c r="P27" s="602"/>
      <c r="Q27" s="602"/>
      <c r="R27" s="602"/>
      <c r="S27" s="602"/>
      <c r="T27" s="602"/>
      <c r="U27" s="602"/>
      <c r="V27" s="602"/>
      <c r="W27" s="602"/>
      <c r="X27" s="602"/>
      <c r="Y27" s="602"/>
      <c r="Z27" s="602"/>
      <c r="AA27" s="602"/>
      <c r="AB27" s="602"/>
      <c r="AC27" s="602"/>
      <c r="AD27" s="602"/>
      <c r="AE27" s="602"/>
      <c r="AF27" s="603"/>
      <c r="AG27" s="603"/>
      <c r="AH27" s="604"/>
      <c r="AI27" s="9"/>
      <c r="AJ27" s="9"/>
      <c r="AK27" s="9"/>
      <c r="AL27" s="9"/>
      <c r="AM27" s="9"/>
      <c r="AN27" s="9"/>
      <c r="AO27" s="535" t="s">
        <v>45</v>
      </c>
      <c r="AP27" s="535" t="s">
        <v>46</v>
      </c>
      <c r="AQ27" s="535" t="s">
        <v>47</v>
      </c>
      <c r="AS27" s="535" t="s">
        <v>45</v>
      </c>
      <c r="AT27" s="535" t="s">
        <v>46</v>
      </c>
      <c r="AU27" s="535" t="s">
        <v>47</v>
      </c>
    </row>
    <row r="28" spans="1:47">
      <c r="A28" s="416" t="s">
        <v>79</v>
      </c>
      <c r="B28" s="417"/>
      <c r="C28" s="435"/>
      <c r="D28" s="435"/>
      <c r="E28" s="435"/>
      <c r="F28" s="435"/>
      <c r="G28" s="435"/>
      <c r="H28" s="435"/>
      <c r="I28" s="435"/>
      <c r="J28" s="435"/>
      <c r="K28" s="435"/>
      <c r="L28" s="435"/>
      <c r="M28" s="435"/>
      <c r="N28" s="435"/>
      <c r="O28" s="435"/>
      <c r="P28" s="435"/>
      <c r="Q28" s="435"/>
      <c r="R28" s="435"/>
      <c r="S28" s="435"/>
      <c r="T28" s="435"/>
      <c r="U28" s="435"/>
      <c r="V28" s="435"/>
      <c r="W28" s="435"/>
      <c r="X28" s="435"/>
      <c r="Y28" s="435"/>
      <c r="Z28" s="435"/>
      <c r="AA28" s="417"/>
      <c r="AB28" s="417"/>
      <c r="AC28" s="417"/>
      <c r="AD28" s="417"/>
      <c r="AE28" s="417"/>
      <c r="AF28" s="417"/>
      <c r="AG28" s="4"/>
      <c r="AH28" s="3"/>
      <c r="AI28" s="534" t="s">
        <v>39</v>
      </c>
      <c r="AJ28" s="534" t="s">
        <v>40</v>
      </c>
      <c r="AK28" s="534" t="s">
        <v>41</v>
      </c>
      <c r="AL28" s="534" t="s">
        <v>42</v>
      </c>
      <c r="AM28" s="534" t="s">
        <v>43</v>
      </c>
      <c r="AN28" s="534" t="s">
        <v>44</v>
      </c>
      <c r="AO28" s="513" t="s">
        <v>80</v>
      </c>
      <c r="AP28" s="514"/>
      <c r="AQ28" s="515"/>
      <c r="AS28" s="513" t="s">
        <v>52</v>
      </c>
      <c r="AT28" s="514"/>
      <c r="AU28" s="515"/>
    </row>
    <row r="29" spans="1:47" ht="30" customHeight="1">
      <c r="A29" s="415" t="s">
        <v>64</v>
      </c>
      <c r="B29" s="551"/>
      <c r="C29" s="605"/>
      <c r="D29" s="605"/>
      <c r="E29" s="605"/>
      <c r="F29" s="605"/>
      <c r="G29" s="605"/>
      <c r="H29" s="605"/>
      <c r="I29" s="605"/>
      <c r="J29" s="605"/>
      <c r="K29" s="605"/>
      <c r="L29" s="605"/>
      <c r="M29" s="605"/>
      <c r="N29" s="605"/>
      <c r="O29" s="605"/>
      <c r="P29" s="605"/>
      <c r="Q29" s="605"/>
      <c r="R29" s="605"/>
      <c r="S29" s="606"/>
      <c r="T29" s="606"/>
      <c r="U29" s="606"/>
      <c r="V29" s="606"/>
      <c r="W29" s="606"/>
      <c r="X29" s="606"/>
      <c r="Y29" s="606"/>
      <c r="Z29" s="606"/>
      <c r="AA29" s="561"/>
      <c r="AB29" s="552"/>
      <c r="AC29" s="553"/>
      <c r="AD29" s="553"/>
      <c r="AE29" s="553"/>
      <c r="AF29" s="553"/>
      <c r="AG29" s="553"/>
      <c r="AH29" s="607">
        <f>+AF29*AG29</f>
        <v>0</v>
      </c>
      <c r="AI29" s="238">
        <f>SUM(AF29,AH29)</f>
        <v>0</v>
      </c>
      <c r="AJ29" s="239"/>
      <c r="AK29" s="239"/>
      <c r="AL29" s="239"/>
      <c r="AM29" s="239"/>
      <c r="AN29" s="608"/>
      <c r="AO29" s="563" t="s">
        <v>81</v>
      </c>
      <c r="AP29" s="564"/>
      <c r="AQ29" s="563"/>
      <c r="AS29" s="563" t="str">
        <f>AO29</f>
        <v>Yr 1: Enter Name</v>
      </c>
      <c r="AT29" s="564"/>
      <c r="AU29" s="563">
        <f>AQ29*AG29</f>
        <v>0</v>
      </c>
    </row>
    <row r="30" spans="1:47">
      <c r="A30" s="415" t="s">
        <v>64</v>
      </c>
      <c r="B30" s="551"/>
      <c r="C30" s="441"/>
      <c r="D30" s="441"/>
      <c r="E30" s="441"/>
      <c r="F30" s="441"/>
      <c r="G30" s="441"/>
      <c r="H30" s="441"/>
      <c r="I30" s="441"/>
      <c r="J30" s="441"/>
      <c r="K30" s="441"/>
      <c r="L30" s="441"/>
      <c r="M30" s="441"/>
      <c r="N30" s="441"/>
      <c r="O30" s="441"/>
      <c r="P30" s="441"/>
      <c r="Q30" s="441"/>
      <c r="R30" s="441"/>
      <c r="S30" s="606"/>
      <c r="T30" s="606"/>
      <c r="U30" s="606"/>
      <c r="V30" s="606"/>
      <c r="W30" s="606"/>
      <c r="X30" s="606"/>
      <c r="Y30" s="606"/>
      <c r="Z30" s="606"/>
      <c r="AA30" s="561"/>
      <c r="AB30" s="552"/>
      <c r="AC30" s="553"/>
      <c r="AD30" s="553"/>
      <c r="AE30" s="553"/>
      <c r="AF30" s="553"/>
      <c r="AG30" s="555"/>
      <c r="AH30" s="607">
        <f t="shared" ref="AH30:AH38" si="2">+AF30*AG30</f>
        <v>0</v>
      </c>
      <c r="AI30" s="238">
        <f>SUM(AF30,AH30)</f>
        <v>0</v>
      </c>
      <c r="AJ30" s="239"/>
      <c r="AK30" s="239"/>
      <c r="AL30" s="239"/>
      <c r="AM30" s="239"/>
      <c r="AN30" s="609"/>
      <c r="AO30" s="563" t="s">
        <v>81</v>
      </c>
      <c r="AP30" s="564"/>
      <c r="AQ30" s="563"/>
      <c r="AS30" s="563" t="str">
        <f>AO30</f>
        <v>Yr 1: Enter Name</v>
      </c>
      <c r="AT30" s="564"/>
      <c r="AU30" s="563">
        <f>AQ30*AG30</f>
        <v>0</v>
      </c>
    </row>
    <row r="31" spans="1:47">
      <c r="A31" s="415" t="s">
        <v>64</v>
      </c>
      <c r="B31" s="551"/>
      <c r="C31" s="441"/>
      <c r="D31" s="441"/>
      <c r="E31" s="441"/>
      <c r="F31" s="441"/>
      <c r="G31" s="441"/>
      <c r="H31" s="441"/>
      <c r="I31" s="441"/>
      <c r="J31" s="441"/>
      <c r="K31" s="441"/>
      <c r="L31" s="441"/>
      <c r="M31" s="441"/>
      <c r="N31" s="441"/>
      <c r="O31" s="441"/>
      <c r="P31" s="441"/>
      <c r="Q31" s="441"/>
      <c r="R31" s="441"/>
      <c r="S31" s="606"/>
      <c r="T31" s="606"/>
      <c r="U31" s="606"/>
      <c r="V31" s="606"/>
      <c r="W31" s="606"/>
      <c r="X31" s="606"/>
      <c r="Y31" s="606"/>
      <c r="Z31" s="606"/>
      <c r="AA31" s="561"/>
      <c r="AB31" s="552"/>
      <c r="AC31" s="553"/>
      <c r="AD31" s="553"/>
      <c r="AE31" s="553"/>
      <c r="AF31" s="553"/>
      <c r="AG31" s="555"/>
      <c r="AH31" s="607">
        <f>+AF31*AG31</f>
        <v>0</v>
      </c>
      <c r="AI31" s="238">
        <f>SUM(AF31,AH31)</f>
        <v>0</v>
      </c>
      <c r="AJ31" s="239"/>
      <c r="AK31" s="239"/>
      <c r="AL31" s="239"/>
      <c r="AM31" s="239"/>
      <c r="AN31" s="609"/>
      <c r="AO31" s="563" t="s">
        <v>81</v>
      </c>
      <c r="AP31" s="564"/>
      <c r="AQ31" s="563"/>
      <c r="AS31" s="563" t="str">
        <f t="shared" ref="AS31:AS32" si="3">AO31</f>
        <v>Yr 1: Enter Name</v>
      </c>
      <c r="AT31" s="564"/>
      <c r="AU31" s="563">
        <f>AQ31*AG31</f>
        <v>0</v>
      </c>
    </row>
    <row r="32" spans="1:47">
      <c r="A32" s="418" t="s">
        <v>64</v>
      </c>
      <c r="B32" s="419"/>
      <c r="C32" s="470"/>
      <c r="D32" s="471"/>
      <c r="E32" s="471"/>
      <c r="F32" s="471"/>
      <c r="G32" s="471"/>
      <c r="H32" s="471"/>
      <c r="I32" s="471"/>
      <c r="J32" s="471"/>
      <c r="K32" s="471"/>
      <c r="L32" s="471"/>
      <c r="M32" s="471"/>
      <c r="N32" s="471"/>
      <c r="O32" s="472"/>
      <c r="P32" s="240"/>
      <c r="Q32" s="240"/>
      <c r="R32" s="240"/>
      <c r="S32" s="470"/>
      <c r="T32" s="471"/>
      <c r="U32" s="471"/>
      <c r="V32" s="471"/>
      <c r="W32" s="471"/>
      <c r="X32" s="471"/>
      <c r="Y32" s="471"/>
      <c r="Z32" s="472"/>
      <c r="AA32" s="561"/>
      <c r="AB32" s="552"/>
      <c r="AC32" s="553"/>
      <c r="AD32" s="553"/>
      <c r="AE32" s="553"/>
      <c r="AF32" s="553"/>
      <c r="AG32" s="555"/>
      <c r="AH32" s="607">
        <f>AF32*AG32</f>
        <v>0</v>
      </c>
      <c r="AI32" s="238">
        <f>SUM(AF32,AH32)</f>
        <v>0</v>
      </c>
      <c r="AJ32" s="239"/>
      <c r="AK32" s="239"/>
      <c r="AL32" s="239"/>
      <c r="AM32" s="239"/>
      <c r="AN32" s="609"/>
      <c r="AO32" s="563" t="s">
        <v>81</v>
      </c>
      <c r="AP32" s="564"/>
      <c r="AQ32" s="563"/>
      <c r="AS32" s="563" t="str">
        <f t="shared" si="3"/>
        <v>Yr 1: Enter Name</v>
      </c>
      <c r="AT32" s="564"/>
      <c r="AU32" s="563">
        <f>AQ32*AG32</f>
        <v>0</v>
      </c>
    </row>
    <row r="33" spans="1:47" ht="30" customHeight="1">
      <c r="A33" s="566" t="s">
        <v>68</v>
      </c>
      <c r="B33" s="567"/>
      <c r="C33" s="358"/>
      <c r="D33" s="359"/>
      <c r="E33" s="359"/>
      <c r="F33" s="359"/>
      <c r="G33" s="359"/>
      <c r="H33" s="359"/>
      <c r="I33" s="359"/>
      <c r="J33" s="359"/>
      <c r="K33" s="359"/>
      <c r="L33" s="359"/>
      <c r="M33" s="359"/>
      <c r="N33" s="359"/>
      <c r="O33" s="359"/>
      <c r="P33" s="359"/>
      <c r="Q33" s="359"/>
      <c r="R33" s="360"/>
      <c r="S33" s="355"/>
      <c r="T33" s="356"/>
      <c r="U33" s="356"/>
      <c r="V33" s="356"/>
      <c r="W33" s="356"/>
      <c r="X33" s="356"/>
      <c r="Y33" s="356"/>
      <c r="Z33" s="357"/>
      <c r="AA33" s="573"/>
      <c r="AB33" s="569"/>
      <c r="AC33" s="570"/>
      <c r="AD33" s="570"/>
      <c r="AE33" s="570"/>
      <c r="AF33" s="570"/>
      <c r="AG33" s="570"/>
      <c r="AH33" s="610">
        <f>+AF33*AG33</f>
        <v>0</v>
      </c>
      <c r="AI33" s="241"/>
      <c r="AJ33" s="242">
        <f>SUM(AF33,AH33)</f>
        <v>0</v>
      </c>
      <c r="AK33" s="239"/>
      <c r="AL33" s="239"/>
      <c r="AM33" s="239"/>
      <c r="AN33" s="609"/>
      <c r="AO33" s="563" t="s">
        <v>82</v>
      </c>
      <c r="AP33" s="564"/>
      <c r="AQ33" s="563"/>
      <c r="AS33" s="563" t="str">
        <f>AO33</f>
        <v>Yr 2:  Enter Name</v>
      </c>
      <c r="AT33" s="564"/>
      <c r="AU33" s="563">
        <f>AQ33*AG33</f>
        <v>0</v>
      </c>
    </row>
    <row r="34" spans="1:47">
      <c r="A34" s="566" t="s">
        <v>68</v>
      </c>
      <c r="B34" s="567"/>
      <c r="C34" s="358"/>
      <c r="D34" s="359"/>
      <c r="E34" s="359"/>
      <c r="F34" s="359"/>
      <c r="G34" s="359"/>
      <c r="H34" s="359"/>
      <c r="I34" s="359"/>
      <c r="J34" s="359"/>
      <c r="K34" s="359"/>
      <c r="L34" s="359"/>
      <c r="M34" s="359"/>
      <c r="N34" s="359"/>
      <c r="O34" s="359"/>
      <c r="P34" s="359"/>
      <c r="Q34" s="359"/>
      <c r="R34" s="360"/>
      <c r="S34" s="355"/>
      <c r="T34" s="356"/>
      <c r="U34" s="356"/>
      <c r="V34" s="356"/>
      <c r="W34" s="356"/>
      <c r="X34" s="356"/>
      <c r="Y34" s="356"/>
      <c r="Z34" s="357"/>
      <c r="AA34" s="573"/>
      <c r="AB34" s="569"/>
      <c r="AC34" s="570"/>
      <c r="AD34" s="570"/>
      <c r="AE34" s="570"/>
      <c r="AF34" s="570"/>
      <c r="AG34" s="571"/>
      <c r="AH34" s="610">
        <f t="shared" si="2"/>
        <v>0</v>
      </c>
      <c r="AI34" s="241"/>
      <c r="AJ34" s="242">
        <f>SUM(AF34,AH34)</f>
        <v>0</v>
      </c>
      <c r="AK34" s="239"/>
      <c r="AL34" s="239"/>
      <c r="AM34" s="239"/>
      <c r="AN34" s="609"/>
      <c r="AO34" s="563" t="s">
        <v>82</v>
      </c>
      <c r="AP34" s="564"/>
      <c r="AQ34" s="563"/>
      <c r="AS34" s="563" t="str">
        <f t="shared" ref="AS34:AS43" si="4">AO34</f>
        <v>Yr 2:  Enter Name</v>
      </c>
      <c r="AT34" s="564"/>
      <c r="AU34" s="563">
        <f>AQ34*AG34</f>
        <v>0</v>
      </c>
    </row>
    <row r="35" spans="1:47">
      <c r="A35" s="566" t="s">
        <v>68</v>
      </c>
      <c r="B35" s="567"/>
      <c r="C35" s="358"/>
      <c r="D35" s="359"/>
      <c r="E35" s="359"/>
      <c r="F35" s="359"/>
      <c r="G35" s="359"/>
      <c r="H35" s="359"/>
      <c r="I35" s="359"/>
      <c r="J35" s="359"/>
      <c r="K35" s="359"/>
      <c r="L35" s="359"/>
      <c r="M35" s="359"/>
      <c r="N35" s="359"/>
      <c r="O35" s="359"/>
      <c r="P35" s="359"/>
      <c r="Q35" s="359"/>
      <c r="R35" s="360"/>
      <c r="S35" s="355"/>
      <c r="T35" s="356"/>
      <c r="U35" s="356"/>
      <c r="V35" s="356"/>
      <c r="W35" s="356"/>
      <c r="X35" s="356"/>
      <c r="Y35" s="356"/>
      <c r="Z35" s="357"/>
      <c r="AA35" s="573"/>
      <c r="AB35" s="569"/>
      <c r="AC35" s="570"/>
      <c r="AD35" s="570"/>
      <c r="AE35" s="570"/>
      <c r="AF35" s="570"/>
      <c r="AG35" s="571"/>
      <c r="AH35" s="610">
        <f t="shared" si="2"/>
        <v>0</v>
      </c>
      <c r="AI35" s="241"/>
      <c r="AJ35" s="242">
        <f>SUM(AF35,AH35)</f>
        <v>0</v>
      </c>
      <c r="AK35" s="239"/>
      <c r="AL35" s="239"/>
      <c r="AM35" s="239"/>
      <c r="AN35" s="609"/>
      <c r="AO35" s="563" t="s">
        <v>82</v>
      </c>
      <c r="AP35" s="564"/>
      <c r="AQ35" s="563"/>
      <c r="AS35" s="563" t="str">
        <f t="shared" si="4"/>
        <v>Yr 2:  Enter Name</v>
      </c>
      <c r="AT35" s="564"/>
      <c r="AU35" s="563">
        <f>AQ35*AG35</f>
        <v>0</v>
      </c>
    </row>
    <row r="36" spans="1:47">
      <c r="A36" s="611" t="s">
        <v>70</v>
      </c>
      <c r="B36" s="612"/>
      <c r="C36" s="386"/>
      <c r="D36" s="386"/>
      <c r="E36" s="386"/>
      <c r="F36" s="386"/>
      <c r="G36" s="386"/>
      <c r="H36" s="386"/>
      <c r="I36" s="386"/>
      <c r="J36" s="386"/>
      <c r="K36" s="386"/>
      <c r="L36" s="386"/>
      <c r="M36" s="386"/>
      <c r="N36" s="386"/>
      <c r="O36" s="386"/>
      <c r="P36" s="386"/>
      <c r="Q36" s="386"/>
      <c r="R36" s="386"/>
      <c r="S36" s="383"/>
      <c r="T36" s="383"/>
      <c r="U36" s="383"/>
      <c r="V36" s="383"/>
      <c r="W36" s="383"/>
      <c r="X36" s="383"/>
      <c r="Y36" s="383"/>
      <c r="Z36" s="383"/>
      <c r="AA36" s="579"/>
      <c r="AB36" s="574"/>
      <c r="AC36" s="575"/>
      <c r="AD36" s="575"/>
      <c r="AE36" s="575"/>
      <c r="AF36" s="575"/>
      <c r="AG36" s="576"/>
      <c r="AH36" s="613">
        <f t="shared" si="2"/>
        <v>0</v>
      </c>
      <c r="AI36" s="241"/>
      <c r="AJ36" s="239"/>
      <c r="AK36" s="577">
        <f>SUM(AF36,AH36)</f>
        <v>0</v>
      </c>
      <c r="AL36" s="241"/>
      <c r="AM36" s="241"/>
      <c r="AN36" s="609"/>
      <c r="AO36" s="563" t="s">
        <v>83</v>
      </c>
      <c r="AP36" s="564"/>
      <c r="AQ36" s="563"/>
      <c r="AS36" s="563" t="str">
        <f t="shared" si="4"/>
        <v>Yr 3:  Enter Name</v>
      </c>
      <c r="AT36" s="564"/>
      <c r="AU36" s="563">
        <f>AQ36*AG36</f>
        <v>0</v>
      </c>
    </row>
    <row r="37" spans="1:47">
      <c r="A37" s="611" t="s">
        <v>70</v>
      </c>
      <c r="B37" s="612"/>
      <c r="C37" s="382"/>
      <c r="D37" s="382"/>
      <c r="E37" s="382"/>
      <c r="F37" s="382"/>
      <c r="G37" s="382"/>
      <c r="H37" s="382"/>
      <c r="I37" s="382"/>
      <c r="J37" s="382"/>
      <c r="K37" s="382"/>
      <c r="L37" s="382"/>
      <c r="M37" s="382"/>
      <c r="N37" s="382"/>
      <c r="O37" s="382"/>
      <c r="P37" s="382"/>
      <c r="Q37" s="382"/>
      <c r="R37" s="382"/>
      <c r="S37" s="382"/>
      <c r="T37" s="382"/>
      <c r="U37" s="382"/>
      <c r="V37" s="382"/>
      <c r="W37" s="382"/>
      <c r="X37" s="382"/>
      <c r="Y37" s="382"/>
      <c r="Z37" s="382"/>
      <c r="AA37" s="579"/>
      <c r="AB37" s="574"/>
      <c r="AC37" s="575"/>
      <c r="AD37" s="575"/>
      <c r="AE37" s="575"/>
      <c r="AF37" s="575"/>
      <c r="AG37" s="576"/>
      <c r="AH37" s="613">
        <f t="shared" si="2"/>
        <v>0</v>
      </c>
      <c r="AI37" s="241"/>
      <c r="AJ37" s="239"/>
      <c r="AK37" s="577">
        <f>SUM(AF37,AH37)</f>
        <v>0</v>
      </c>
      <c r="AL37" s="241"/>
      <c r="AM37" s="241"/>
      <c r="AN37" s="609"/>
      <c r="AO37" s="563" t="s">
        <v>83</v>
      </c>
      <c r="AP37" s="564"/>
      <c r="AQ37" s="563"/>
      <c r="AS37" s="563" t="str">
        <f t="shared" si="4"/>
        <v>Yr 3:  Enter Name</v>
      </c>
      <c r="AT37" s="564"/>
      <c r="AU37" s="563">
        <f>AQ37*AG37</f>
        <v>0</v>
      </c>
    </row>
    <row r="38" spans="1:47">
      <c r="A38" s="611" t="s">
        <v>70</v>
      </c>
      <c r="B38" s="612"/>
      <c r="C38" s="382"/>
      <c r="D38" s="382"/>
      <c r="E38" s="382"/>
      <c r="F38" s="382"/>
      <c r="G38" s="382"/>
      <c r="H38" s="382"/>
      <c r="I38" s="382"/>
      <c r="J38" s="382"/>
      <c r="K38" s="382"/>
      <c r="L38" s="382"/>
      <c r="M38" s="382"/>
      <c r="N38" s="382"/>
      <c r="O38" s="382"/>
      <c r="P38" s="382"/>
      <c r="Q38" s="382"/>
      <c r="R38" s="382"/>
      <c r="S38" s="383"/>
      <c r="T38" s="383"/>
      <c r="U38" s="383"/>
      <c r="V38" s="383"/>
      <c r="W38" s="383"/>
      <c r="X38" s="383"/>
      <c r="Y38" s="383"/>
      <c r="Z38" s="383"/>
      <c r="AA38" s="579"/>
      <c r="AB38" s="574"/>
      <c r="AC38" s="575"/>
      <c r="AD38" s="575"/>
      <c r="AE38" s="575"/>
      <c r="AF38" s="575"/>
      <c r="AG38" s="576"/>
      <c r="AH38" s="613">
        <f t="shared" si="2"/>
        <v>0</v>
      </c>
      <c r="AI38" s="241"/>
      <c r="AJ38" s="239"/>
      <c r="AK38" s="577">
        <f>SUM(AF38,AH38)</f>
        <v>0</v>
      </c>
      <c r="AL38" s="241"/>
      <c r="AM38" s="241"/>
      <c r="AN38" s="609"/>
      <c r="AO38" s="563" t="s">
        <v>83</v>
      </c>
      <c r="AP38" s="564"/>
      <c r="AQ38" s="563"/>
      <c r="AS38" s="563" t="str">
        <f t="shared" si="4"/>
        <v>Yr 3:  Enter Name</v>
      </c>
      <c r="AT38" s="564"/>
      <c r="AU38" s="563">
        <f>AQ38*AG38</f>
        <v>0</v>
      </c>
    </row>
    <row r="39" spans="1:47">
      <c r="A39" s="344" t="s">
        <v>72</v>
      </c>
      <c r="B39" s="354"/>
      <c r="C39" s="350"/>
      <c r="D39" s="350"/>
      <c r="E39" s="350"/>
      <c r="F39" s="350"/>
      <c r="G39" s="350"/>
      <c r="H39" s="350"/>
      <c r="I39" s="350"/>
      <c r="J39" s="350"/>
      <c r="K39" s="350"/>
      <c r="L39" s="350"/>
      <c r="M39" s="350"/>
      <c r="N39" s="350"/>
      <c r="O39" s="350"/>
      <c r="P39" s="350"/>
      <c r="Q39" s="350"/>
      <c r="R39" s="350"/>
      <c r="S39" s="350"/>
      <c r="T39" s="350"/>
      <c r="U39" s="350"/>
      <c r="V39" s="350"/>
      <c r="W39" s="350"/>
      <c r="X39" s="350"/>
      <c r="Y39" s="350"/>
      <c r="Z39" s="350"/>
      <c r="AA39" s="583"/>
      <c r="AB39" s="584"/>
      <c r="AC39" s="585"/>
      <c r="AD39" s="586"/>
      <c r="AE39" s="231"/>
      <c r="AF39" s="231"/>
      <c r="AG39" s="614"/>
      <c r="AH39" s="231">
        <f t="shared" ref="AH39:AH44" si="5">AF39*AG39</f>
        <v>0</v>
      </c>
      <c r="AI39" s="241"/>
      <c r="AJ39" s="239"/>
      <c r="AK39" s="615"/>
      <c r="AL39" s="232">
        <f>SUM(AF39,AH39)</f>
        <v>0</v>
      </c>
      <c r="AM39" s="241"/>
      <c r="AN39" s="609"/>
      <c r="AO39" s="563" t="s">
        <v>84</v>
      </c>
      <c r="AP39" s="564"/>
      <c r="AQ39" s="563"/>
      <c r="AS39" s="563" t="str">
        <f t="shared" si="4"/>
        <v>Yr 4:  Enter Name</v>
      </c>
      <c r="AT39" s="564"/>
      <c r="AU39" s="563">
        <f>AQ39*AG39</f>
        <v>0</v>
      </c>
    </row>
    <row r="40" spans="1:47">
      <c r="A40" s="344" t="s">
        <v>72</v>
      </c>
      <c r="B40" s="354"/>
      <c r="C40" s="350"/>
      <c r="D40" s="350"/>
      <c r="E40" s="350"/>
      <c r="F40" s="350"/>
      <c r="G40" s="350"/>
      <c r="H40" s="350"/>
      <c r="I40" s="350"/>
      <c r="J40" s="350"/>
      <c r="K40" s="350"/>
      <c r="L40" s="350"/>
      <c r="M40" s="350"/>
      <c r="N40" s="350"/>
      <c r="O40" s="350"/>
      <c r="P40" s="350"/>
      <c r="Q40" s="350"/>
      <c r="R40" s="350"/>
      <c r="S40" s="350"/>
      <c r="T40" s="350"/>
      <c r="U40" s="350"/>
      <c r="V40" s="350"/>
      <c r="W40" s="350"/>
      <c r="X40" s="350"/>
      <c r="Y40" s="350"/>
      <c r="Z40" s="350"/>
      <c r="AA40" s="583"/>
      <c r="AB40" s="584"/>
      <c r="AC40" s="585"/>
      <c r="AD40" s="586"/>
      <c r="AE40" s="231"/>
      <c r="AF40" s="231"/>
      <c r="AG40" s="614"/>
      <c r="AH40" s="231">
        <f t="shared" si="5"/>
        <v>0</v>
      </c>
      <c r="AI40" s="241"/>
      <c r="AJ40" s="239"/>
      <c r="AK40" s="615"/>
      <c r="AL40" s="232">
        <f>SUM(AF40,AH40)</f>
        <v>0</v>
      </c>
      <c r="AM40" s="241"/>
      <c r="AN40" s="609"/>
      <c r="AO40" s="563" t="s">
        <v>85</v>
      </c>
      <c r="AP40" s="564"/>
      <c r="AQ40" s="563"/>
      <c r="AS40" s="563" t="str">
        <f t="shared" si="4"/>
        <v>Yr 4: Enter Name</v>
      </c>
      <c r="AT40" s="564"/>
      <c r="AU40" s="563">
        <f>AQ40*AG40</f>
        <v>0</v>
      </c>
    </row>
    <row r="41" spans="1:47">
      <c r="A41" s="344" t="s">
        <v>72</v>
      </c>
      <c r="B41" s="354"/>
      <c r="C41" s="350"/>
      <c r="D41" s="350"/>
      <c r="E41" s="350"/>
      <c r="F41" s="350"/>
      <c r="G41" s="350"/>
      <c r="H41" s="350"/>
      <c r="I41" s="350"/>
      <c r="J41" s="350"/>
      <c r="K41" s="350"/>
      <c r="L41" s="350"/>
      <c r="M41" s="350"/>
      <c r="N41" s="350"/>
      <c r="O41" s="350"/>
      <c r="P41" s="350"/>
      <c r="Q41" s="350"/>
      <c r="R41" s="350"/>
      <c r="S41" s="350"/>
      <c r="T41" s="350"/>
      <c r="U41" s="350"/>
      <c r="V41" s="350"/>
      <c r="W41" s="350"/>
      <c r="X41" s="350"/>
      <c r="Y41" s="350"/>
      <c r="Z41" s="350"/>
      <c r="AA41" s="616"/>
      <c r="AB41" s="617"/>
      <c r="AC41" s="618"/>
      <c r="AD41" s="619"/>
      <c r="AE41" s="36"/>
      <c r="AF41" s="36"/>
      <c r="AG41" s="620"/>
      <c r="AH41" s="231">
        <f t="shared" si="5"/>
        <v>0</v>
      </c>
      <c r="AI41" s="241"/>
      <c r="AJ41" s="239"/>
      <c r="AK41" s="615"/>
      <c r="AL41" s="232">
        <f>SUM(AF41,AH41)</f>
        <v>0</v>
      </c>
      <c r="AM41" s="241"/>
      <c r="AN41" s="609"/>
      <c r="AO41" s="563" t="s">
        <v>84</v>
      </c>
      <c r="AP41" s="564"/>
      <c r="AQ41" s="563"/>
      <c r="AS41" s="563" t="str">
        <f t="shared" si="4"/>
        <v>Yr 4:  Enter Name</v>
      </c>
      <c r="AT41" s="564"/>
      <c r="AU41" s="563">
        <f>AQ41*AG41</f>
        <v>0</v>
      </c>
    </row>
    <row r="42" spans="1:47">
      <c r="A42" s="384" t="s">
        <v>74</v>
      </c>
      <c r="B42" s="385"/>
      <c r="C42" s="375"/>
      <c r="D42" s="375"/>
      <c r="E42" s="375"/>
      <c r="F42" s="375"/>
      <c r="G42" s="375"/>
      <c r="H42" s="375"/>
      <c r="I42" s="375"/>
      <c r="J42" s="375"/>
      <c r="K42" s="375"/>
      <c r="L42" s="375"/>
      <c r="M42" s="375"/>
      <c r="N42" s="375"/>
      <c r="O42" s="375"/>
      <c r="P42" s="375"/>
      <c r="Q42" s="375"/>
      <c r="R42" s="375"/>
      <c r="S42" s="375"/>
      <c r="T42" s="375"/>
      <c r="U42" s="375"/>
      <c r="V42" s="375"/>
      <c r="W42" s="375"/>
      <c r="X42" s="375"/>
      <c r="Y42" s="375"/>
      <c r="Z42" s="375"/>
      <c r="AA42" s="243"/>
      <c r="AB42" s="244"/>
      <c r="AC42" s="234"/>
      <c r="AD42" s="234"/>
      <c r="AE42" s="234"/>
      <c r="AF42" s="234"/>
      <c r="AG42" s="235"/>
      <c r="AH42" s="234">
        <f t="shared" si="5"/>
        <v>0</v>
      </c>
      <c r="AI42" s="241"/>
      <c r="AJ42" s="239"/>
      <c r="AK42" s="615"/>
      <c r="AL42" s="241"/>
      <c r="AM42" s="235">
        <f>SUM(AF42,AH42)</f>
        <v>0</v>
      </c>
      <c r="AN42" s="609"/>
      <c r="AO42" s="563" t="s">
        <v>86</v>
      </c>
      <c r="AP42" s="564"/>
      <c r="AQ42" s="563"/>
      <c r="AS42" s="563" t="str">
        <f t="shared" si="4"/>
        <v>Yr 5:  Enter Name</v>
      </c>
      <c r="AT42" s="564"/>
      <c r="AU42" s="563">
        <f>AQ42*AG42</f>
        <v>0</v>
      </c>
    </row>
    <row r="43" spans="1:47">
      <c r="A43" s="384" t="s">
        <v>74</v>
      </c>
      <c r="B43" s="385"/>
      <c r="C43" s="375"/>
      <c r="D43" s="375"/>
      <c r="E43" s="375"/>
      <c r="F43" s="375"/>
      <c r="G43" s="375"/>
      <c r="H43" s="375"/>
      <c r="I43" s="375"/>
      <c r="J43" s="375"/>
      <c r="K43" s="375"/>
      <c r="L43" s="375"/>
      <c r="M43" s="375"/>
      <c r="N43" s="375"/>
      <c r="O43" s="375"/>
      <c r="P43" s="375"/>
      <c r="Q43" s="375"/>
      <c r="R43" s="375"/>
      <c r="S43" s="375"/>
      <c r="T43" s="375"/>
      <c r="U43" s="375"/>
      <c r="V43" s="375"/>
      <c r="W43" s="375"/>
      <c r="X43" s="375"/>
      <c r="Y43" s="375"/>
      <c r="Z43" s="375"/>
      <c r="AA43" s="243"/>
      <c r="AB43" s="244"/>
      <c r="AC43" s="234"/>
      <c r="AD43" s="234"/>
      <c r="AE43" s="234"/>
      <c r="AF43" s="234"/>
      <c r="AG43" s="235"/>
      <c r="AH43" s="234">
        <f t="shared" si="5"/>
        <v>0</v>
      </c>
      <c r="AI43" s="241"/>
      <c r="AJ43" s="239"/>
      <c r="AK43" s="615"/>
      <c r="AL43" s="241"/>
      <c r="AM43" s="235">
        <f>SUM(AF43,AH43)</f>
        <v>0</v>
      </c>
      <c r="AN43" s="609"/>
      <c r="AO43" s="190" t="s">
        <v>87</v>
      </c>
      <c r="AP43" s="213"/>
      <c r="AQ43" s="190"/>
      <c r="AS43" s="190" t="str">
        <f t="shared" si="4"/>
        <v>Yr 5: Enter Name</v>
      </c>
      <c r="AT43" s="213"/>
      <c r="AU43" s="190">
        <f>AQ43*AG43</f>
        <v>0</v>
      </c>
    </row>
    <row r="44" spans="1:47">
      <c r="A44" s="346" t="s">
        <v>74</v>
      </c>
      <c r="B44" s="347"/>
      <c r="C44" s="376"/>
      <c r="D44" s="376"/>
      <c r="E44" s="376"/>
      <c r="F44" s="376"/>
      <c r="G44" s="376"/>
      <c r="H44" s="376"/>
      <c r="I44" s="376"/>
      <c r="J44" s="376"/>
      <c r="K44" s="376"/>
      <c r="L44" s="376"/>
      <c r="M44" s="376"/>
      <c r="N44" s="376"/>
      <c r="O44" s="376"/>
      <c r="P44" s="376"/>
      <c r="Q44" s="376"/>
      <c r="R44" s="376"/>
      <c r="S44" s="376"/>
      <c r="T44" s="376"/>
      <c r="U44" s="376"/>
      <c r="V44" s="376"/>
      <c r="W44" s="376"/>
      <c r="X44" s="376"/>
      <c r="Y44" s="376"/>
      <c r="Z44" s="376"/>
      <c r="AA44" s="37"/>
      <c r="AB44" s="57"/>
      <c r="AC44" s="15"/>
      <c r="AD44" s="15"/>
      <c r="AE44" s="15"/>
      <c r="AF44" s="15"/>
      <c r="AG44" s="40"/>
      <c r="AH44" s="15">
        <f t="shared" si="5"/>
        <v>0</v>
      </c>
      <c r="AI44" s="38"/>
      <c r="AJ44" s="39"/>
      <c r="AK44" s="615"/>
      <c r="AL44" s="38"/>
      <c r="AM44" s="40">
        <f>SUM(AF44,AH44)</f>
        <v>0</v>
      </c>
      <c r="AN44" s="621"/>
      <c r="AO44" s="187" t="s">
        <v>86</v>
      </c>
      <c r="AP44" s="211"/>
      <c r="AQ44" s="187"/>
      <c r="AS44" s="187" t="str">
        <f>AO44</f>
        <v>Yr 5:  Enter Name</v>
      </c>
      <c r="AT44" s="211"/>
      <c r="AU44" s="190">
        <f>AQ44*AG44</f>
        <v>0</v>
      </c>
    </row>
    <row r="45" spans="1:47" ht="27.75" customHeight="1" thickTop="1">
      <c r="A45" s="378" t="s">
        <v>88</v>
      </c>
      <c r="B45" s="379"/>
      <c r="C45" s="379"/>
      <c r="D45" s="379"/>
      <c r="E45" s="379"/>
      <c r="F45" s="379"/>
      <c r="G45" s="379"/>
      <c r="H45" s="379"/>
      <c r="I45" s="379"/>
      <c r="J45" s="379"/>
      <c r="K45" s="379"/>
      <c r="L45" s="379"/>
      <c r="M45" s="379"/>
      <c r="N45" s="379"/>
      <c r="O45" s="379"/>
      <c r="P45" s="379"/>
      <c r="Q45" s="379"/>
      <c r="R45" s="379"/>
      <c r="S45" s="379"/>
      <c r="T45" s="379"/>
      <c r="U45" s="379"/>
      <c r="V45" s="379"/>
      <c r="W45" s="379"/>
      <c r="X45" s="379"/>
      <c r="Y45" s="379"/>
      <c r="Z45" s="379"/>
      <c r="AA45" s="379"/>
      <c r="AB45" s="379"/>
      <c r="AC45" s="379"/>
      <c r="AD45" s="379"/>
      <c r="AE45" s="379"/>
      <c r="AF45" s="379"/>
      <c r="AG45" s="380"/>
      <c r="AH45" s="381"/>
      <c r="AI45" s="16">
        <f>SUM(AF29:AF32)</f>
        <v>0</v>
      </c>
      <c r="AJ45" s="17">
        <f>SUM(AF33:AF35)</f>
        <v>0</v>
      </c>
      <c r="AK45" s="18">
        <f>SUM(AF36:AF38)</f>
        <v>0</v>
      </c>
      <c r="AL45" s="19">
        <f>SUM(AF39:AF41)</f>
        <v>0</v>
      </c>
      <c r="AM45" s="20">
        <f>SUM(AF42:AF44)</f>
        <v>0</v>
      </c>
      <c r="AN45" s="181">
        <f>SUM(AI45:AM45)</f>
        <v>0</v>
      </c>
      <c r="AO45" s="210" t="s">
        <v>89</v>
      </c>
      <c r="AP45" s="210">
        <f>SUM(AP29:AP43)</f>
        <v>0</v>
      </c>
      <c r="AQ45" s="210">
        <f>SUM(AQ29:AQ43)</f>
        <v>0</v>
      </c>
      <c r="AS45" s="210" t="s">
        <v>77</v>
      </c>
      <c r="AT45" s="210">
        <f>SUM(AT29:AT43)</f>
        <v>0</v>
      </c>
      <c r="AU45" s="210">
        <f>SUM(AU29:AU43)</f>
        <v>0</v>
      </c>
    </row>
    <row r="46" spans="1:47" ht="27" customHeight="1">
      <c r="A46" s="370" t="s">
        <v>90</v>
      </c>
      <c r="B46" s="370"/>
      <c r="C46" s="370"/>
      <c r="D46" s="370"/>
      <c r="E46" s="370"/>
      <c r="F46" s="370"/>
      <c r="G46" s="370"/>
      <c r="H46" s="370"/>
      <c r="I46" s="370"/>
      <c r="J46" s="370"/>
      <c r="K46" s="370"/>
      <c r="L46" s="370"/>
      <c r="M46" s="370"/>
      <c r="N46" s="370"/>
      <c r="O46" s="370"/>
      <c r="P46" s="370"/>
      <c r="Q46" s="370"/>
      <c r="R46" s="370"/>
      <c r="S46" s="370"/>
      <c r="T46" s="370"/>
      <c r="U46" s="370"/>
      <c r="V46" s="370"/>
      <c r="W46" s="370"/>
      <c r="X46" s="370"/>
      <c r="Y46" s="370"/>
      <c r="Z46" s="370"/>
      <c r="AA46" s="370"/>
      <c r="AB46" s="370"/>
      <c r="AC46" s="370"/>
      <c r="AD46" s="370"/>
      <c r="AE46" s="370"/>
      <c r="AF46" s="370"/>
      <c r="AG46" s="371"/>
      <c r="AH46" s="371"/>
      <c r="AI46" s="245">
        <f>SUM(AH29:AH32)</f>
        <v>0</v>
      </c>
      <c r="AJ46" s="169">
        <f>SUM(AH33:AH35)</f>
        <v>0</v>
      </c>
      <c r="AK46" s="170">
        <f>SUM(AH36:AH38)</f>
        <v>0</v>
      </c>
      <c r="AL46" s="171">
        <f>SUM(AH39:AH41)</f>
        <v>0</v>
      </c>
      <c r="AM46" s="172">
        <f>SUM(AH42:AH44)</f>
        <v>0</v>
      </c>
      <c r="AN46" s="173">
        <f>SUM(AI46:AM46)</f>
        <v>0</v>
      </c>
      <c r="AO46" s="182" t="s">
        <v>91</v>
      </c>
      <c r="AP46" s="182">
        <f>SUM(AP45,AP25)</f>
        <v>0</v>
      </c>
      <c r="AQ46" s="196">
        <f>SUM(AQ45,AQ25)</f>
        <v>0</v>
      </c>
      <c r="AS46" s="182" t="s">
        <v>92</v>
      </c>
      <c r="AT46" s="182">
        <f>SUM(AT45,AT25)</f>
        <v>0</v>
      </c>
      <c r="AU46" s="196">
        <f>SUM(AU45,AU25)</f>
        <v>0</v>
      </c>
    </row>
    <row r="47" spans="1:47" ht="30.75" customHeight="1">
      <c r="A47" s="425" t="s">
        <v>93</v>
      </c>
      <c r="B47" s="426"/>
      <c r="C47" s="426"/>
      <c r="D47" s="426"/>
      <c r="E47" s="426"/>
      <c r="F47" s="426"/>
      <c r="G47" s="426"/>
      <c r="H47" s="426"/>
      <c r="I47" s="426"/>
      <c r="J47" s="426"/>
      <c r="K47" s="426"/>
      <c r="L47" s="426"/>
      <c r="M47" s="426"/>
      <c r="N47" s="426"/>
      <c r="O47" s="426"/>
      <c r="P47" s="426"/>
      <c r="Q47" s="426"/>
      <c r="R47" s="426"/>
      <c r="S47" s="426"/>
      <c r="T47" s="426"/>
      <c r="U47" s="426"/>
      <c r="V47" s="426"/>
      <c r="W47" s="426"/>
      <c r="X47" s="426"/>
      <c r="Y47" s="426"/>
      <c r="Z47" s="426"/>
      <c r="AA47" s="426"/>
      <c r="AB47" s="426"/>
      <c r="AC47" s="426"/>
      <c r="AD47" s="426"/>
      <c r="AE47" s="426"/>
      <c r="AF47" s="426"/>
      <c r="AG47" s="427"/>
      <c r="AH47" s="427"/>
      <c r="AI47" s="246">
        <f>SUM(AI25:AI26,AI45:AI46)</f>
        <v>0</v>
      </c>
      <c r="AJ47" s="247">
        <f>SUM(AJ25:AJ26,AJ45:AJ46)</f>
        <v>0</v>
      </c>
      <c r="AK47" s="248">
        <f>SUM(AK25:AK26,AK45:AK46)</f>
        <v>0</v>
      </c>
      <c r="AL47" s="249">
        <f>SUM(AL25:AL26,AL45:AL46)</f>
        <v>0</v>
      </c>
      <c r="AM47" s="250">
        <f>SUM(AM25:AM26,AM45:AM46)</f>
        <v>0</v>
      </c>
      <c r="AN47" s="251">
        <f>SUM(AI47:AM47)</f>
        <v>0</v>
      </c>
    </row>
    <row r="48" spans="1:47">
      <c r="A48" s="622"/>
      <c r="B48" s="623"/>
      <c r="C48" s="623"/>
      <c r="D48" s="623"/>
      <c r="E48" s="623"/>
      <c r="F48" s="623"/>
      <c r="G48" s="623"/>
      <c r="H48" s="623"/>
      <c r="I48" s="623"/>
      <c r="J48" s="623"/>
      <c r="K48" s="623"/>
      <c r="L48" s="623"/>
      <c r="M48" s="623"/>
      <c r="N48" s="623"/>
      <c r="O48" s="623"/>
      <c r="P48" s="623"/>
      <c r="Q48" s="623"/>
      <c r="R48" s="623"/>
      <c r="S48" s="623"/>
      <c r="T48" s="623"/>
      <c r="U48" s="623"/>
      <c r="V48" s="623"/>
      <c r="W48" s="623"/>
      <c r="X48" s="623"/>
      <c r="Y48" s="623"/>
      <c r="Z48" s="623"/>
      <c r="AA48" s="623"/>
      <c r="AB48" s="623"/>
      <c r="AC48" s="623"/>
      <c r="AD48" s="623"/>
      <c r="AE48" s="623"/>
      <c r="AF48" s="624"/>
      <c r="AG48" s="625"/>
      <c r="AH48" s="626"/>
      <c r="AI48" s="11"/>
      <c r="AO48" s="535" t="s">
        <v>45</v>
      </c>
      <c r="AP48" s="535" t="s">
        <v>46</v>
      </c>
      <c r="AQ48" s="535" t="s">
        <v>47</v>
      </c>
      <c r="AT48" t="s">
        <v>94</v>
      </c>
    </row>
    <row r="49" spans="1:53" ht="60">
      <c r="A49" s="377" t="s">
        <v>95</v>
      </c>
      <c r="B49" s="627"/>
      <c r="C49" s="627"/>
      <c r="D49" s="627"/>
      <c r="E49" s="627"/>
      <c r="F49" s="627"/>
      <c r="G49" s="627"/>
      <c r="H49" s="627"/>
      <c r="I49" s="627"/>
      <c r="J49" s="627"/>
      <c r="K49" s="627"/>
      <c r="L49" s="627"/>
      <c r="M49" s="627"/>
      <c r="N49" s="627"/>
      <c r="O49" s="627"/>
      <c r="P49" s="627"/>
      <c r="Q49" s="627"/>
      <c r="R49" s="627"/>
      <c r="S49" s="627"/>
      <c r="T49" s="627"/>
      <c r="U49" s="627"/>
      <c r="V49" s="627"/>
      <c r="W49" s="627"/>
      <c r="X49" s="627"/>
      <c r="Y49" s="627"/>
      <c r="Z49" s="627"/>
      <c r="AA49" s="627"/>
      <c r="AB49" s="627"/>
      <c r="AC49" s="627"/>
      <c r="AD49" s="627"/>
      <c r="AE49" s="627"/>
      <c r="AF49" s="627"/>
      <c r="AG49" s="627"/>
      <c r="AH49" s="628"/>
      <c r="AI49" s="252" t="s">
        <v>39</v>
      </c>
      <c r="AJ49" s="252" t="s">
        <v>40</v>
      </c>
      <c r="AK49" s="252" t="s">
        <v>41</v>
      </c>
      <c r="AL49" s="252" t="s">
        <v>42</v>
      </c>
      <c r="AM49" s="252" t="s">
        <v>43</v>
      </c>
      <c r="AN49" s="253"/>
      <c r="AO49" s="513" t="s">
        <v>96</v>
      </c>
      <c r="AP49" s="514"/>
      <c r="AQ49" s="515"/>
      <c r="AS49" s="203" t="s">
        <v>97</v>
      </c>
      <c r="AT49" s="203" t="s">
        <v>98</v>
      </c>
      <c r="AU49" s="203" t="s">
        <v>99</v>
      </c>
      <c r="AV49" s="187" t="s">
        <v>100</v>
      </c>
      <c r="AW49" s="187" t="s">
        <v>101</v>
      </c>
      <c r="AX49" s="187" t="s">
        <v>102</v>
      </c>
      <c r="AY49" s="191" t="s">
        <v>103</v>
      </c>
      <c r="AZ49" s="191" t="s">
        <v>104</v>
      </c>
      <c r="BA49" s="187" t="s">
        <v>105</v>
      </c>
    </row>
    <row r="50" spans="1:53" ht="30" customHeight="1">
      <c r="A50" s="296"/>
      <c r="B50" s="297"/>
      <c r="C50" s="297"/>
      <c r="D50" s="297"/>
      <c r="E50" s="297"/>
      <c r="F50" s="297"/>
      <c r="G50" s="298"/>
      <c r="H50" s="431">
        <v>1</v>
      </c>
      <c r="I50" s="431"/>
      <c r="J50" s="431"/>
      <c r="K50" s="368" t="s">
        <v>106</v>
      </c>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9"/>
      <c r="AI50" s="254">
        <f>BA50</f>
        <v>0</v>
      </c>
      <c r="AJ50" s="254"/>
      <c r="AK50" s="254"/>
      <c r="AL50" s="254"/>
      <c r="AM50" s="254"/>
      <c r="AN50" s="608"/>
      <c r="AO50" s="563">
        <f>AS50</f>
        <v>0</v>
      </c>
      <c r="AP50" s="563"/>
      <c r="AQ50" s="255"/>
      <c r="AS50" s="187"/>
      <c r="AT50" s="187"/>
      <c r="AU50" s="187"/>
      <c r="AV50" s="201"/>
      <c r="AW50" s="192"/>
      <c r="AX50" s="187"/>
      <c r="AY50" s="180"/>
      <c r="AZ50" s="180"/>
      <c r="BA50" s="192">
        <f>SUM(AT50:AY50)*AZ50</f>
        <v>0</v>
      </c>
    </row>
    <row r="51" spans="1:53" ht="30.75" customHeight="1">
      <c r="A51" s="299"/>
      <c r="B51" s="300"/>
      <c r="C51" s="300"/>
      <c r="D51" s="300"/>
      <c r="E51" s="300"/>
      <c r="F51" s="300"/>
      <c r="G51" s="301"/>
      <c r="H51" s="221"/>
      <c r="I51" s="363">
        <v>2</v>
      </c>
      <c r="J51" s="372"/>
      <c r="K51" s="368" t="s">
        <v>107</v>
      </c>
      <c r="L51" s="369"/>
      <c r="M51" s="369"/>
      <c r="N51" s="369"/>
      <c r="O51" s="369"/>
      <c r="P51" s="369"/>
      <c r="Q51" s="369"/>
      <c r="R51" s="369"/>
      <c r="S51" s="369"/>
      <c r="T51" s="369"/>
      <c r="U51" s="369"/>
      <c r="V51" s="369"/>
      <c r="W51" s="369"/>
      <c r="X51" s="369"/>
      <c r="Y51" s="369"/>
      <c r="Z51" s="369"/>
      <c r="AA51" s="369"/>
      <c r="AB51" s="369"/>
      <c r="AC51" s="369"/>
      <c r="AD51" s="369"/>
      <c r="AE51" s="369"/>
      <c r="AF51" s="369"/>
      <c r="AG51" s="369"/>
      <c r="AH51" s="369"/>
      <c r="AI51" s="254">
        <f>BA51</f>
        <v>0</v>
      </c>
      <c r="AJ51" s="254"/>
      <c r="AK51" s="254"/>
      <c r="AL51" s="254"/>
      <c r="AM51" s="254"/>
      <c r="AN51" s="609"/>
      <c r="AO51" s="563">
        <f>AS51</f>
        <v>0</v>
      </c>
      <c r="AP51" s="563"/>
      <c r="AQ51" s="255"/>
      <c r="AS51" s="187"/>
      <c r="AT51" s="187"/>
      <c r="AU51" s="187"/>
      <c r="AV51" s="202"/>
      <c r="AW51" s="192"/>
      <c r="AX51" s="187"/>
      <c r="AY51" s="187"/>
      <c r="AZ51" s="187"/>
      <c r="BA51" s="192">
        <f>SUM(AT51:AY51)*AZ51</f>
        <v>0</v>
      </c>
    </row>
    <row r="52" spans="1:53">
      <c r="A52" s="299"/>
      <c r="B52" s="300"/>
      <c r="C52" s="300"/>
      <c r="D52" s="300"/>
      <c r="E52" s="300"/>
      <c r="F52" s="300"/>
      <c r="G52" s="301"/>
      <c r="H52" s="221"/>
      <c r="I52" s="363">
        <v>3</v>
      </c>
      <c r="J52" s="372"/>
      <c r="K52" s="368" t="s">
        <v>107</v>
      </c>
      <c r="L52" s="369"/>
      <c r="M52" s="369"/>
      <c r="N52" s="369"/>
      <c r="O52" s="369"/>
      <c r="P52" s="369"/>
      <c r="Q52" s="369"/>
      <c r="R52" s="369"/>
      <c r="S52" s="369"/>
      <c r="T52" s="369"/>
      <c r="U52" s="369"/>
      <c r="V52" s="369"/>
      <c r="W52" s="369"/>
      <c r="X52" s="369"/>
      <c r="Y52" s="369"/>
      <c r="Z52" s="369"/>
      <c r="AA52" s="369"/>
      <c r="AB52" s="369"/>
      <c r="AC52" s="369"/>
      <c r="AD52" s="369"/>
      <c r="AE52" s="369"/>
      <c r="AF52" s="369"/>
      <c r="AG52" s="369"/>
      <c r="AH52" s="369"/>
      <c r="AI52" s="254">
        <f>BA52</f>
        <v>0</v>
      </c>
      <c r="AJ52" s="254"/>
      <c r="AK52" s="254"/>
      <c r="AL52" s="254"/>
      <c r="AM52" s="254"/>
      <c r="AN52" s="609"/>
      <c r="AO52" s="563"/>
      <c r="AP52" s="563"/>
      <c r="AQ52" s="255"/>
      <c r="AS52" s="187"/>
      <c r="AT52" s="187"/>
      <c r="AU52" s="187"/>
      <c r="AV52" s="202"/>
      <c r="AW52" s="192"/>
      <c r="AX52" s="187"/>
      <c r="AY52" s="187"/>
      <c r="AZ52" s="187"/>
      <c r="BA52" s="192">
        <f>SUM(AT52:AY52)*AZ52</f>
        <v>0</v>
      </c>
    </row>
    <row r="53" spans="1:53">
      <c r="A53" s="428"/>
      <c r="B53" s="429"/>
      <c r="C53" s="429"/>
      <c r="D53" s="429"/>
      <c r="E53" s="429"/>
      <c r="F53" s="429"/>
      <c r="G53" s="430"/>
      <c r="H53" s="373">
        <v>4</v>
      </c>
      <c r="I53" s="374"/>
      <c r="J53" s="374"/>
      <c r="K53" s="368" t="s">
        <v>107</v>
      </c>
      <c r="L53" s="369"/>
      <c r="M53" s="369"/>
      <c r="N53" s="369"/>
      <c r="O53" s="369"/>
      <c r="P53" s="369"/>
      <c r="Q53" s="369"/>
      <c r="R53" s="369"/>
      <c r="S53" s="369"/>
      <c r="T53" s="369"/>
      <c r="U53" s="369"/>
      <c r="V53" s="369"/>
      <c r="W53" s="369"/>
      <c r="X53" s="369"/>
      <c r="Y53" s="369"/>
      <c r="Z53" s="369"/>
      <c r="AA53" s="369"/>
      <c r="AB53" s="369"/>
      <c r="AC53" s="369"/>
      <c r="AD53" s="369"/>
      <c r="AE53" s="369"/>
      <c r="AF53" s="369"/>
      <c r="AG53" s="369"/>
      <c r="AH53" s="369"/>
      <c r="AI53" s="254">
        <f>BA53</f>
        <v>0</v>
      </c>
      <c r="AJ53" s="254"/>
      <c r="AK53" s="254"/>
      <c r="AL53" s="254"/>
      <c r="AM53" s="254"/>
      <c r="AN53" s="629"/>
      <c r="AO53" s="563"/>
      <c r="AP53" s="563"/>
      <c r="AQ53" s="255"/>
      <c r="AS53" s="187"/>
      <c r="AT53" s="187"/>
      <c r="AU53" s="187"/>
      <c r="AV53" s="202"/>
      <c r="AW53" s="192"/>
      <c r="AX53" s="187"/>
      <c r="AY53" s="187"/>
      <c r="AZ53" s="187"/>
      <c r="BA53" s="192">
        <f>SUM(AT53:AY53)*AZ53</f>
        <v>0</v>
      </c>
    </row>
    <row r="54" spans="1:53">
      <c r="A54" s="366" t="s">
        <v>108</v>
      </c>
      <c r="B54" s="366"/>
      <c r="C54" s="366"/>
      <c r="D54" s="366"/>
      <c r="E54" s="366"/>
      <c r="F54" s="366"/>
      <c r="G54" s="366"/>
      <c r="H54" s="366"/>
      <c r="I54" s="366"/>
      <c r="J54" s="366"/>
      <c r="K54" s="366"/>
      <c r="L54" s="366"/>
      <c r="M54" s="366"/>
      <c r="N54" s="366"/>
      <c r="O54" s="366"/>
      <c r="P54" s="366"/>
      <c r="Q54" s="366"/>
      <c r="R54" s="366"/>
      <c r="S54" s="366"/>
      <c r="T54" s="366"/>
      <c r="U54" s="366"/>
      <c r="V54" s="366"/>
      <c r="W54" s="366"/>
      <c r="X54" s="366"/>
      <c r="Y54" s="366"/>
      <c r="Z54" s="366"/>
      <c r="AA54" s="366"/>
      <c r="AB54" s="366"/>
      <c r="AC54" s="366"/>
      <c r="AD54" s="366"/>
      <c r="AE54" s="366"/>
      <c r="AF54" s="366"/>
      <c r="AG54" s="366"/>
      <c r="AH54" s="367"/>
      <c r="AI54" s="256">
        <f>SUM(AI50:AI53)</f>
        <v>0</v>
      </c>
      <c r="AJ54" s="257">
        <f>SUM(AJ50:AJ53)</f>
        <v>0</v>
      </c>
      <c r="AK54" s="257">
        <f>SUM(AK50:AK53)</f>
        <v>0</v>
      </c>
      <c r="AL54" s="257">
        <f>SUM(AL50:AL53)</f>
        <v>0</v>
      </c>
      <c r="AM54" s="257">
        <f>SUM(AM50:AM53)</f>
        <v>0</v>
      </c>
      <c r="AN54" s="258">
        <f>SUM(AI54:AM54)</f>
        <v>0</v>
      </c>
      <c r="AO54" s="259" t="s">
        <v>109</v>
      </c>
      <c r="AP54" s="259">
        <f>SUM(AP50:AP53)</f>
        <v>0</v>
      </c>
      <c r="AQ54" s="260">
        <f>SUM(AQ50:AQ53)</f>
        <v>0</v>
      </c>
    </row>
    <row r="55" spans="1:53">
      <c r="A55" s="377" t="s">
        <v>110</v>
      </c>
      <c r="B55" s="627"/>
      <c r="C55" s="627"/>
      <c r="D55" s="627"/>
      <c r="E55" s="627"/>
      <c r="F55" s="627"/>
      <c r="G55" s="627"/>
      <c r="H55" s="630"/>
      <c r="I55" s="630"/>
      <c r="J55" s="630"/>
      <c r="K55" s="627"/>
      <c r="L55" s="627"/>
      <c r="M55" s="627"/>
      <c r="N55" s="627"/>
      <c r="O55" s="627"/>
      <c r="P55" s="627"/>
      <c r="Q55" s="627"/>
      <c r="R55" s="627"/>
      <c r="S55" s="627"/>
      <c r="T55" s="627"/>
      <c r="U55" s="627"/>
      <c r="V55" s="627"/>
      <c r="W55" s="627"/>
      <c r="X55" s="627"/>
      <c r="Y55" s="627"/>
      <c r="Z55" s="627"/>
      <c r="AA55" s="627"/>
      <c r="AB55" s="627"/>
      <c r="AC55" s="627"/>
      <c r="AD55" s="627"/>
      <c r="AE55" s="627"/>
      <c r="AF55" s="627"/>
      <c r="AG55" s="627"/>
      <c r="AH55" s="628"/>
      <c r="AI55" s="252" t="s">
        <v>39</v>
      </c>
      <c r="AJ55" s="252" t="s">
        <v>40</v>
      </c>
      <c r="AK55" s="252" t="s">
        <v>111</v>
      </c>
      <c r="AL55" s="252" t="s">
        <v>42</v>
      </c>
      <c r="AM55" s="252" t="s">
        <v>43</v>
      </c>
      <c r="AN55" s="174"/>
      <c r="AO55" s="513" t="s">
        <v>112</v>
      </c>
      <c r="AP55" s="514"/>
      <c r="AQ55" s="515"/>
    </row>
    <row r="56" spans="1:53" ht="26.25" customHeight="1">
      <c r="A56" s="296" t="s">
        <v>113</v>
      </c>
      <c r="B56" s="297"/>
      <c r="C56" s="297"/>
      <c r="D56" s="297"/>
      <c r="E56" s="297"/>
      <c r="F56" s="297"/>
      <c r="G56" s="297"/>
      <c r="H56" s="466">
        <v>1</v>
      </c>
      <c r="I56" s="466"/>
      <c r="J56" s="466"/>
      <c r="K56" s="438"/>
      <c r="L56" s="438"/>
      <c r="M56" s="438"/>
      <c r="N56" s="438"/>
      <c r="O56" s="438"/>
      <c r="P56" s="438"/>
      <c r="Q56" s="438"/>
      <c r="R56" s="438"/>
      <c r="S56" s="438"/>
      <c r="T56" s="438"/>
      <c r="U56" s="438"/>
      <c r="V56" s="438"/>
      <c r="W56" s="438"/>
      <c r="X56" s="438"/>
      <c r="Y56" s="438"/>
      <c r="Z56" s="438"/>
      <c r="AA56" s="438"/>
      <c r="AB56" s="438"/>
      <c r="AC56" s="438"/>
      <c r="AD56" s="438"/>
      <c r="AE56" s="438"/>
      <c r="AF56" s="438"/>
      <c r="AG56" s="438"/>
      <c r="AH56" s="439"/>
      <c r="AI56" s="254"/>
      <c r="AJ56" s="254"/>
      <c r="AK56" s="254"/>
      <c r="AL56" s="254"/>
      <c r="AM56" s="254"/>
      <c r="AN56" s="631"/>
      <c r="AO56" s="563"/>
      <c r="AP56" s="563"/>
      <c r="AQ56" s="563"/>
    </row>
    <row r="57" spans="1:53" ht="31.5" customHeight="1">
      <c r="A57" s="299"/>
      <c r="B57" s="300"/>
      <c r="C57" s="300"/>
      <c r="D57" s="300"/>
      <c r="E57" s="300"/>
      <c r="F57" s="300"/>
      <c r="G57" s="301"/>
      <c r="H57" s="205"/>
      <c r="I57" s="423">
        <v>2</v>
      </c>
      <c r="J57" s="424"/>
      <c r="K57" s="440"/>
      <c r="L57" s="440"/>
      <c r="M57" s="440"/>
      <c r="N57" s="440"/>
      <c r="O57" s="440"/>
      <c r="P57" s="440"/>
      <c r="Q57" s="440"/>
      <c r="R57" s="440"/>
      <c r="S57" s="440"/>
      <c r="T57" s="440"/>
      <c r="U57" s="440"/>
      <c r="V57" s="440"/>
      <c r="W57" s="440"/>
      <c r="X57" s="440"/>
      <c r="Y57" s="440"/>
      <c r="Z57" s="440"/>
      <c r="AA57" s="440"/>
      <c r="AB57" s="440"/>
      <c r="AC57" s="440"/>
      <c r="AD57" s="440"/>
      <c r="AE57" s="440"/>
      <c r="AF57" s="440"/>
      <c r="AG57" s="440"/>
      <c r="AH57" s="440"/>
      <c r="AI57" s="204"/>
      <c r="AJ57" s="254"/>
      <c r="AK57" s="254"/>
      <c r="AL57" s="254"/>
      <c r="AM57" s="254"/>
      <c r="AN57" s="632"/>
      <c r="AO57" s="563"/>
      <c r="AP57" s="563"/>
      <c r="AQ57" s="563"/>
    </row>
    <row r="58" spans="1:53">
      <c r="A58" s="299"/>
      <c r="B58" s="300"/>
      <c r="C58" s="300"/>
      <c r="D58" s="300"/>
      <c r="E58" s="300"/>
      <c r="F58" s="300"/>
      <c r="G58" s="301"/>
      <c r="H58" s="221"/>
      <c r="I58" s="363">
        <v>3</v>
      </c>
      <c r="J58" s="372"/>
      <c r="K58" s="421"/>
      <c r="L58" s="422"/>
      <c r="M58" s="422"/>
      <c r="N58" s="422"/>
      <c r="O58" s="422"/>
      <c r="P58" s="422"/>
      <c r="Q58" s="422"/>
      <c r="R58" s="422"/>
      <c r="S58" s="422"/>
      <c r="T58" s="422"/>
      <c r="U58" s="422"/>
      <c r="V58" s="422"/>
      <c r="W58" s="422"/>
      <c r="X58" s="422"/>
      <c r="Y58" s="422"/>
      <c r="Z58" s="422"/>
      <c r="AA58" s="422"/>
      <c r="AB58" s="422"/>
      <c r="AC58" s="422"/>
      <c r="AD58" s="422"/>
      <c r="AE58" s="422"/>
      <c r="AF58" s="422"/>
      <c r="AG58" s="422"/>
      <c r="AH58" s="422"/>
      <c r="AI58" s="254"/>
      <c r="AJ58" s="254"/>
      <c r="AK58" s="254"/>
      <c r="AL58" s="254"/>
      <c r="AM58" s="254"/>
      <c r="AN58" s="632"/>
      <c r="AO58" s="563"/>
      <c r="AP58" s="563"/>
      <c r="AQ58" s="563"/>
    </row>
    <row r="59" spans="1:53">
      <c r="A59" s="428"/>
      <c r="B59" s="429"/>
      <c r="C59" s="429"/>
      <c r="D59" s="429"/>
      <c r="E59" s="429"/>
      <c r="F59" s="429"/>
      <c r="G59" s="430"/>
      <c r="H59" s="373">
        <v>4</v>
      </c>
      <c r="I59" s="374"/>
      <c r="J59" s="374"/>
      <c r="K59" s="364"/>
      <c r="L59" s="365"/>
      <c r="M59" s="365"/>
      <c r="N59" s="365"/>
      <c r="O59" s="365"/>
      <c r="P59" s="365"/>
      <c r="Q59" s="365"/>
      <c r="R59" s="365"/>
      <c r="S59" s="365"/>
      <c r="T59" s="365"/>
      <c r="U59" s="365"/>
      <c r="V59" s="365"/>
      <c r="W59" s="365"/>
      <c r="X59" s="365"/>
      <c r="Y59" s="365"/>
      <c r="Z59" s="365"/>
      <c r="AA59" s="365"/>
      <c r="AB59" s="365"/>
      <c r="AC59" s="365"/>
      <c r="AD59" s="365"/>
      <c r="AE59" s="365"/>
      <c r="AF59" s="365"/>
      <c r="AG59" s="365"/>
      <c r="AH59" s="365"/>
      <c r="AI59" s="254"/>
      <c r="AJ59" s="254"/>
      <c r="AK59" s="254"/>
      <c r="AL59" s="254"/>
      <c r="AM59" s="254"/>
      <c r="AN59" s="548"/>
      <c r="AO59" s="563"/>
      <c r="AP59" s="563"/>
      <c r="AQ59" s="563"/>
    </row>
    <row r="60" spans="1:53">
      <c r="A60" s="366" t="s">
        <v>114</v>
      </c>
      <c r="B60" s="366"/>
      <c r="C60" s="366"/>
      <c r="D60" s="366"/>
      <c r="E60" s="366"/>
      <c r="F60" s="366"/>
      <c r="G60" s="366"/>
      <c r="H60" s="366"/>
      <c r="I60" s="366"/>
      <c r="J60" s="366"/>
      <c r="K60" s="366"/>
      <c r="L60" s="366"/>
      <c r="M60" s="366"/>
      <c r="N60" s="366"/>
      <c r="O60" s="366"/>
      <c r="P60" s="366"/>
      <c r="Q60" s="366"/>
      <c r="R60" s="366"/>
      <c r="S60" s="366"/>
      <c r="T60" s="366"/>
      <c r="U60" s="366"/>
      <c r="V60" s="366"/>
      <c r="W60" s="366"/>
      <c r="X60" s="366"/>
      <c r="Y60" s="366"/>
      <c r="Z60" s="366"/>
      <c r="AA60" s="366"/>
      <c r="AB60" s="366"/>
      <c r="AC60" s="366"/>
      <c r="AD60" s="366"/>
      <c r="AE60" s="366"/>
      <c r="AF60" s="366"/>
      <c r="AG60" s="366"/>
      <c r="AH60" s="367"/>
      <c r="AI60" s="261">
        <f>SUM(AI56:AI59)</f>
        <v>0</v>
      </c>
      <c r="AJ60" s="262">
        <f>SUM(AJ56:AJ59)</f>
        <v>0</v>
      </c>
      <c r="AK60" s="262">
        <f>SUM(AK56:AK59)</f>
        <v>0</v>
      </c>
      <c r="AL60" s="262">
        <f>SUM(AL56:AL59)</f>
        <v>0</v>
      </c>
      <c r="AM60" s="262">
        <f>SUM(AM56:AM59)</f>
        <v>0</v>
      </c>
      <c r="AN60" s="175">
        <f>SUM(AI60:AM60)</f>
        <v>0</v>
      </c>
      <c r="AO60" s="259" t="s">
        <v>115</v>
      </c>
      <c r="AP60" s="259">
        <f>SUM(AP56:AP59)</f>
        <v>0</v>
      </c>
      <c r="AQ60" s="259">
        <f>SUM(AQ56:AQ59)</f>
        <v>0</v>
      </c>
    </row>
    <row r="61" spans="1:53">
      <c r="A61" s="460" t="s">
        <v>116</v>
      </c>
      <c r="B61" s="461"/>
      <c r="C61" s="461"/>
      <c r="D61" s="461"/>
      <c r="E61" s="461"/>
      <c r="F61" s="461"/>
      <c r="G61" s="461"/>
      <c r="H61" s="461"/>
      <c r="I61" s="461"/>
      <c r="J61" s="461"/>
      <c r="K61" s="461"/>
      <c r="L61" s="461"/>
      <c r="M61" s="461"/>
      <c r="N61" s="461"/>
      <c r="O61" s="461"/>
      <c r="P61" s="461"/>
      <c r="Q61" s="461"/>
      <c r="R61" s="461"/>
      <c r="S61" s="461"/>
      <c r="T61" s="461"/>
      <c r="U61" s="461"/>
      <c r="V61" s="461"/>
      <c r="W61" s="461"/>
      <c r="X61" s="461"/>
      <c r="Y61" s="461"/>
      <c r="Z61" s="461"/>
      <c r="AA61" s="461"/>
      <c r="AB61" s="461"/>
      <c r="AC61" s="461"/>
      <c r="AD61" s="461"/>
      <c r="AE61" s="461"/>
      <c r="AF61" s="461"/>
      <c r="AG61" s="461"/>
      <c r="AH61" s="462"/>
      <c r="AI61" s="534" t="s">
        <v>39</v>
      </c>
      <c r="AJ61" s="263" t="s">
        <v>40</v>
      </c>
      <c r="AK61" s="263" t="s">
        <v>111</v>
      </c>
      <c r="AL61" s="263" t="s">
        <v>42</v>
      </c>
      <c r="AM61" s="263" t="s">
        <v>43</v>
      </c>
      <c r="AN61" s="631"/>
      <c r="AO61" s="303" t="s">
        <v>117</v>
      </c>
      <c r="AP61" s="304"/>
      <c r="AQ61" s="305"/>
    </row>
    <row r="62" spans="1:53">
      <c r="A62" s="633"/>
      <c r="B62" s="634"/>
      <c r="C62" s="634"/>
      <c r="D62" s="634"/>
      <c r="E62" s="634"/>
      <c r="F62" s="634"/>
      <c r="G62" s="635"/>
      <c r="H62" s="636"/>
      <c r="I62" s="363" t="s">
        <v>118</v>
      </c>
      <c r="J62" s="363"/>
      <c r="K62" s="363"/>
      <c r="L62" s="463"/>
      <c r="M62" s="463"/>
      <c r="N62" s="463"/>
      <c r="O62" s="463"/>
      <c r="P62" s="463"/>
      <c r="Q62" s="463"/>
      <c r="R62" s="463"/>
      <c r="S62" s="463"/>
      <c r="T62" s="463"/>
      <c r="U62" s="463"/>
      <c r="V62" s="463"/>
      <c r="W62" s="463"/>
      <c r="X62" s="463"/>
      <c r="Y62" s="463"/>
      <c r="Z62" s="463"/>
      <c r="AA62" s="463"/>
      <c r="AB62" s="463"/>
      <c r="AC62" s="463"/>
      <c r="AD62" s="463"/>
      <c r="AE62" s="463"/>
      <c r="AF62" s="463"/>
      <c r="AG62" s="463"/>
      <c r="AH62" s="371"/>
      <c r="AI62" s="254"/>
      <c r="AJ62" s="254"/>
      <c r="AK62" s="254"/>
      <c r="AL62" s="254"/>
      <c r="AM62" s="254"/>
      <c r="AN62" s="637"/>
      <c r="AO62" s="187"/>
      <c r="AP62" s="187"/>
      <c r="AQ62" s="187"/>
    </row>
    <row r="63" spans="1:53">
      <c r="A63" s="299"/>
      <c r="B63" s="300"/>
      <c r="C63" s="300"/>
      <c r="D63" s="300"/>
      <c r="E63" s="300"/>
      <c r="F63" s="300"/>
      <c r="G63" s="465"/>
      <c r="H63" s="10"/>
      <c r="I63" s="363" t="s">
        <v>119</v>
      </c>
      <c r="J63" s="363"/>
      <c r="K63" s="363"/>
      <c r="L63" s="464"/>
      <c r="M63" s="464"/>
      <c r="N63" s="464"/>
      <c r="O63" s="464"/>
      <c r="P63" s="464"/>
      <c r="Q63" s="464"/>
      <c r="R63" s="464"/>
      <c r="S63" s="464"/>
      <c r="T63" s="464"/>
      <c r="U63" s="464"/>
      <c r="V63" s="464"/>
      <c r="W63" s="464"/>
      <c r="X63" s="464"/>
      <c r="Y63" s="464"/>
      <c r="Z63" s="464"/>
      <c r="AA63" s="464"/>
      <c r="AB63" s="464"/>
      <c r="AC63" s="464"/>
      <c r="AD63" s="464"/>
      <c r="AE63" s="464"/>
      <c r="AF63" s="464"/>
      <c r="AG63" s="464"/>
      <c r="AH63" s="371"/>
      <c r="AI63" s="254"/>
      <c r="AJ63" s="254"/>
      <c r="AK63" s="254"/>
      <c r="AL63" s="254"/>
      <c r="AM63" s="254"/>
      <c r="AN63" s="637"/>
      <c r="AO63" s="187"/>
      <c r="AP63" s="187"/>
      <c r="AQ63" s="187"/>
    </row>
    <row r="64" spans="1:53">
      <c r="A64" s="299"/>
      <c r="B64" s="300"/>
      <c r="C64" s="300"/>
      <c r="D64" s="300"/>
      <c r="E64" s="300"/>
      <c r="F64" s="300"/>
      <c r="G64" s="465"/>
      <c r="H64" s="10"/>
      <c r="I64" s="363">
        <v>3</v>
      </c>
      <c r="J64" s="363"/>
      <c r="K64" s="363"/>
      <c r="L64" s="464"/>
      <c r="M64" s="464"/>
      <c r="N64" s="464"/>
      <c r="O64" s="464"/>
      <c r="P64" s="464"/>
      <c r="Q64" s="464"/>
      <c r="R64" s="464"/>
      <c r="S64" s="464"/>
      <c r="T64" s="464"/>
      <c r="U64" s="464"/>
      <c r="V64" s="464"/>
      <c r="W64" s="464"/>
      <c r="X64" s="464"/>
      <c r="Y64" s="464"/>
      <c r="Z64" s="464"/>
      <c r="AA64" s="464"/>
      <c r="AB64" s="464"/>
      <c r="AC64" s="464"/>
      <c r="AD64" s="464"/>
      <c r="AE64" s="464"/>
      <c r="AF64" s="464"/>
      <c r="AG64" s="464"/>
      <c r="AH64" s="638"/>
      <c r="AI64" s="254"/>
      <c r="AJ64" s="254"/>
      <c r="AK64" s="254"/>
      <c r="AL64" s="254"/>
      <c r="AM64" s="254"/>
      <c r="AN64" s="637"/>
      <c r="AO64" s="187"/>
      <c r="AP64" s="187"/>
      <c r="AQ64" s="187"/>
    </row>
    <row r="65" spans="1:43">
      <c r="A65" s="299"/>
      <c r="B65" s="300"/>
      <c r="C65" s="300"/>
      <c r="D65" s="300"/>
      <c r="E65" s="300"/>
      <c r="F65" s="300"/>
      <c r="G65" s="465"/>
      <c r="H65" s="10"/>
      <c r="I65" s="363">
        <v>4</v>
      </c>
      <c r="J65" s="363"/>
      <c r="K65" s="363"/>
      <c r="L65" s="464"/>
      <c r="M65" s="464"/>
      <c r="N65" s="464"/>
      <c r="O65" s="464"/>
      <c r="P65" s="464"/>
      <c r="Q65" s="464"/>
      <c r="R65" s="464"/>
      <c r="S65" s="464"/>
      <c r="T65" s="464"/>
      <c r="U65" s="464"/>
      <c r="V65" s="464"/>
      <c r="W65" s="464"/>
      <c r="X65" s="464"/>
      <c r="Y65" s="464"/>
      <c r="Z65" s="464"/>
      <c r="AA65" s="464"/>
      <c r="AB65" s="464"/>
      <c r="AC65" s="464"/>
      <c r="AD65" s="464"/>
      <c r="AE65" s="464"/>
      <c r="AF65" s="464"/>
      <c r="AG65" s="464"/>
      <c r="AH65" s="638"/>
      <c r="AI65" s="254"/>
      <c r="AJ65" s="254"/>
      <c r="AK65" s="254"/>
      <c r="AL65" s="254"/>
      <c r="AM65" s="254"/>
      <c r="AN65" s="637"/>
      <c r="AO65" s="187"/>
      <c r="AP65" s="187"/>
      <c r="AQ65" s="187"/>
    </row>
    <row r="66" spans="1:43">
      <c r="A66" s="299"/>
      <c r="B66" s="300"/>
      <c r="C66" s="300"/>
      <c r="D66" s="300"/>
      <c r="E66" s="300"/>
      <c r="F66" s="300"/>
      <c r="G66" s="465"/>
      <c r="H66" s="10"/>
      <c r="I66" s="363">
        <v>5</v>
      </c>
      <c r="J66" s="363"/>
      <c r="K66" s="363"/>
      <c r="L66" s="464"/>
      <c r="M66" s="464"/>
      <c r="N66" s="464"/>
      <c r="O66" s="464"/>
      <c r="P66" s="464"/>
      <c r="Q66" s="464"/>
      <c r="R66" s="464"/>
      <c r="S66" s="464"/>
      <c r="T66" s="464"/>
      <c r="U66" s="464"/>
      <c r="V66" s="464"/>
      <c r="W66" s="464"/>
      <c r="X66" s="464"/>
      <c r="Y66" s="464"/>
      <c r="Z66" s="464"/>
      <c r="AA66" s="464"/>
      <c r="AB66" s="464"/>
      <c r="AC66" s="464"/>
      <c r="AD66" s="464"/>
      <c r="AE66" s="464"/>
      <c r="AF66" s="464"/>
      <c r="AG66" s="464"/>
      <c r="AH66" s="638"/>
      <c r="AI66" s="254"/>
      <c r="AJ66" s="254"/>
      <c r="AK66" s="254"/>
      <c r="AL66" s="254"/>
      <c r="AM66" s="254"/>
      <c r="AN66" s="637"/>
      <c r="AO66" s="187"/>
      <c r="AP66" s="187"/>
      <c r="AQ66" s="187"/>
    </row>
    <row r="67" spans="1:43">
      <c r="A67" s="299"/>
      <c r="B67" s="300"/>
      <c r="C67" s="300"/>
      <c r="D67" s="300"/>
      <c r="E67" s="300"/>
      <c r="F67" s="300"/>
      <c r="G67" s="465"/>
      <c r="H67" s="10"/>
      <c r="I67" s="363">
        <v>6</v>
      </c>
      <c r="J67" s="363"/>
      <c r="K67" s="363"/>
      <c r="L67" s="464"/>
      <c r="M67" s="464"/>
      <c r="N67" s="464"/>
      <c r="O67" s="464"/>
      <c r="P67" s="464"/>
      <c r="Q67" s="464"/>
      <c r="R67" s="464"/>
      <c r="S67" s="464"/>
      <c r="T67" s="464"/>
      <c r="U67" s="464"/>
      <c r="V67" s="464"/>
      <c r="W67" s="464"/>
      <c r="X67" s="464"/>
      <c r="Y67" s="464"/>
      <c r="Z67" s="464"/>
      <c r="AA67" s="464"/>
      <c r="AB67" s="464"/>
      <c r="AC67" s="464"/>
      <c r="AD67" s="464"/>
      <c r="AE67" s="464"/>
      <c r="AF67" s="464"/>
      <c r="AG67" s="464"/>
      <c r="AH67" s="638"/>
      <c r="AI67" s="254"/>
      <c r="AJ67" s="254"/>
      <c r="AK67" s="254"/>
      <c r="AL67" s="254"/>
      <c r="AM67" s="254"/>
      <c r="AN67" s="637"/>
      <c r="AO67" s="187"/>
      <c r="AP67" s="187"/>
      <c r="AQ67" s="187"/>
    </row>
    <row r="68" spans="1:43">
      <c r="A68" s="299"/>
      <c r="B68" s="300"/>
      <c r="C68" s="300"/>
      <c r="D68" s="300"/>
      <c r="E68" s="300"/>
      <c r="F68" s="300"/>
      <c r="G68" s="465"/>
      <c r="H68" s="10"/>
      <c r="I68" s="363">
        <v>7</v>
      </c>
      <c r="J68" s="363"/>
      <c r="K68" s="363"/>
      <c r="L68" s="464"/>
      <c r="M68" s="464"/>
      <c r="N68" s="464"/>
      <c r="O68" s="464"/>
      <c r="P68" s="464"/>
      <c r="Q68" s="464"/>
      <c r="R68" s="464"/>
      <c r="S68" s="464"/>
      <c r="T68" s="464"/>
      <c r="U68" s="464"/>
      <c r="V68" s="464"/>
      <c r="W68" s="464"/>
      <c r="X68" s="464"/>
      <c r="Y68" s="464"/>
      <c r="Z68" s="464"/>
      <c r="AA68" s="464"/>
      <c r="AB68" s="464"/>
      <c r="AC68" s="464"/>
      <c r="AD68" s="464"/>
      <c r="AE68" s="464"/>
      <c r="AF68" s="464"/>
      <c r="AG68" s="464"/>
      <c r="AH68" s="638"/>
      <c r="AI68" s="254"/>
      <c r="AJ68" s="254"/>
      <c r="AK68" s="254"/>
      <c r="AL68" s="254"/>
      <c r="AM68" s="254"/>
      <c r="AN68" s="637"/>
      <c r="AO68" s="187"/>
      <c r="AP68" s="187"/>
      <c r="AQ68" s="187"/>
    </row>
    <row r="69" spans="1:43">
      <c r="A69" s="457" t="s">
        <v>120</v>
      </c>
      <c r="B69" s="458"/>
      <c r="C69" s="458"/>
      <c r="D69" s="458"/>
      <c r="E69" s="458"/>
      <c r="F69" s="458"/>
      <c r="G69" s="458"/>
      <c r="H69" s="458"/>
      <c r="I69" s="458"/>
      <c r="J69" s="458"/>
      <c r="K69" s="458"/>
      <c r="L69" s="458"/>
      <c r="M69" s="458"/>
      <c r="N69" s="458"/>
      <c r="O69" s="458"/>
      <c r="P69" s="458"/>
      <c r="Q69" s="458"/>
      <c r="R69" s="458"/>
      <c r="S69" s="458"/>
      <c r="T69" s="458"/>
      <c r="U69" s="458"/>
      <c r="V69" s="458"/>
      <c r="W69" s="458"/>
      <c r="X69" s="458"/>
      <c r="Y69" s="458"/>
      <c r="Z69" s="458"/>
      <c r="AA69" s="458"/>
      <c r="AB69" s="458"/>
      <c r="AC69" s="458"/>
      <c r="AD69" s="458"/>
      <c r="AE69" s="458"/>
      <c r="AF69" s="458"/>
      <c r="AG69" s="458"/>
      <c r="AH69" s="459"/>
      <c r="AI69" s="13">
        <f>SUM(AI62:AI68)</f>
        <v>0</v>
      </c>
      <c r="AJ69" s="639">
        <f>SUM(AJ62:AJ68)</f>
        <v>0</v>
      </c>
      <c r="AK69" s="639">
        <f>SUM(AK62:AK68)</f>
        <v>0</v>
      </c>
      <c r="AL69" s="639">
        <f>SUM(AL62:AL68)</f>
        <v>0</v>
      </c>
      <c r="AM69" s="639">
        <f>SUM(AM62:AM68)</f>
        <v>0</v>
      </c>
      <c r="AN69" s="640">
        <f>SUM(AI69:AM69)</f>
        <v>0</v>
      </c>
      <c r="AO69" s="183" t="s">
        <v>121</v>
      </c>
      <c r="AP69" s="183">
        <f>SUM(AP62:AP68)</f>
        <v>0</v>
      </c>
      <c r="AQ69" s="183">
        <f>SUM(AQ62:AQ68)</f>
        <v>0</v>
      </c>
    </row>
    <row r="70" spans="1:43">
      <c r="A70" s="377" t="s">
        <v>122</v>
      </c>
      <c r="B70" s="480"/>
      <c r="C70" s="480"/>
      <c r="D70" s="480"/>
      <c r="E70" s="480"/>
      <c r="F70" s="480"/>
      <c r="G70" s="480"/>
      <c r="H70" s="480"/>
      <c r="I70" s="480"/>
      <c r="J70" s="480"/>
      <c r="K70" s="480"/>
      <c r="L70" s="480"/>
      <c r="M70" s="480"/>
      <c r="N70" s="480"/>
      <c r="O70" s="480"/>
      <c r="P70" s="480"/>
      <c r="Q70" s="480"/>
      <c r="R70" s="480"/>
      <c r="S70" s="480"/>
      <c r="T70" s="480"/>
      <c r="U70" s="480"/>
      <c r="V70" s="480"/>
      <c r="W70" s="480"/>
      <c r="X70" s="480"/>
      <c r="Y70" s="480"/>
      <c r="Z70" s="480"/>
      <c r="AA70" s="480"/>
      <c r="AB70" s="480"/>
      <c r="AC70" s="480"/>
      <c r="AD70" s="480"/>
      <c r="AE70" s="480"/>
      <c r="AF70" s="480"/>
      <c r="AG70" s="480"/>
      <c r="AH70" s="481"/>
      <c r="AI70" s="534" t="s">
        <v>39</v>
      </c>
      <c r="AJ70" s="534" t="s">
        <v>40</v>
      </c>
      <c r="AK70" s="534" t="s">
        <v>41</v>
      </c>
      <c r="AL70" s="534" t="s">
        <v>42</v>
      </c>
      <c r="AM70" s="534" t="s">
        <v>43</v>
      </c>
      <c r="AN70" s="325"/>
      <c r="AO70" s="303" t="s">
        <v>123</v>
      </c>
      <c r="AP70" s="304"/>
      <c r="AQ70" s="305"/>
    </row>
    <row r="71" spans="1:43" ht="38.25" customHeight="1">
      <c r="A71" s="296"/>
      <c r="B71" s="297"/>
      <c r="C71" s="297"/>
      <c r="D71" s="297"/>
      <c r="E71" s="297"/>
      <c r="F71" s="297"/>
      <c r="G71" s="298"/>
      <c r="H71" s="363"/>
      <c r="I71" s="363"/>
      <c r="J71" s="363"/>
      <c r="K71" s="454" t="s">
        <v>124</v>
      </c>
      <c r="L71" s="455"/>
      <c r="M71" s="455"/>
      <c r="N71" s="455"/>
      <c r="O71" s="455"/>
      <c r="P71" s="455"/>
      <c r="Q71" s="455"/>
      <c r="R71" s="455"/>
      <c r="S71" s="455"/>
      <c r="T71" s="455"/>
      <c r="U71" s="455"/>
      <c r="V71" s="455"/>
      <c r="W71" s="455"/>
      <c r="X71" s="455"/>
      <c r="Y71" s="455"/>
      <c r="Z71" s="455"/>
      <c r="AA71" s="455"/>
      <c r="AB71" s="455"/>
      <c r="AC71" s="455"/>
      <c r="AD71" s="455"/>
      <c r="AE71" s="455"/>
      <c r="AF71" s="455"/>
      <c r="AG71" s="455"/>
      <c r="AH71" s="456"/>
      <c r="AI71" s="176"/>
      <c r="AJ71" s="176"/>
      <c r="AK71" s="176"/>
      <c r="AL71" s="176"/>
      <c r="AM71" s="176"/>
      <c r="AN71" s="637"/>
      <c r="AO71" s="203"/>
      <c r="AP71" s="203"/>
      <c r="AQ71" s="203"/>
    </row>
    <row r="72" spans="1:43">
      <c r="A72" s="299"/>
      <c r="B72" s="300"/>
      <c r="C72" s="300"/>
      <c r="D72" s="300"/>
      <c r="E72" s="300"/>
      <c r="F72" s="300"/>
      <c r="G72" s="301"/>
      <c r="H72" s="363"/>
      <c r="I72" s="363"/>
      <c r="J72" s="363"/>
      <c r="K72" s="483" t="s">
        <v>125</v>
      </c>
      <c r="L72" s="484"/>
      <c r="M72" s="484"/>
      <c r="N72" s="484"/>
      <c r="O72" s="484"/>
      <c r="P72" s="484"/>
      <c r="Q72" s="484"/>
      <c r="R72" s="484"/>
      <c r="S72" s="484"/>
      <c r="T72" s="484"/>
      <c r="U72" s="484"/>
      <c r="V72" s="484"/>
      <c r="W72" s="484"/>
      <c r="X72" s="484"/>
      <c r="Y72" s="484"/>
      <c r="Z72" s="484"/>
      <c r="AA72" s="484"/>
      <c r="AB72" s="484"/>
      <c r="AC72" s="484"/>
      <c r="AD72" s="484"/>
      <c r="AE72" s="484"/>
      <c r="AF72" s="484"/>
      <c r="AG72" s="484"/>
      <c r="AH72" s="628"/>
      <c r="AI72" s="239"/>
      <c r="AJ72" s="239"/>
      <c r="AK72" s="239"/>
      <c r="AL72" s="239"/>
      <c r="AM72" s="239"/>
      <c r="AN72" s="637"/>
      <c r="AO72" s="206"/>
      <c r="AP72" s="206"/>
      <c r="AQ72" s="206"/>
    </row>
    <row r="73" spans="1:43">
      <c r="A73" s="299"/>
      <c r="B73" s="300"/>
      <c r="C73" s="300"/>
      <c r="D73" s="300"/>
      <c r="E73" s="300"/>
      <c r="F73" s="300"/>
      <c r="G73" s="301"/>
      <c r="H73" s="363"/>
      <c r="I73" s="363"/>
      <c r="J73" s="363"/>
      <c r="K73" s="483" t="s">
        <v>126</v>
      </c>
      <c r="L73" s="484"/>
      <c r="M73" s="484"/>
      <c r="N73" s="484"/>
      <c r="O73" s="484"/>
      <c r="P73" s="484"/>
      <c r="Q73" s="484"/>
      <c r="R73" s="484"/>
      <c r="S73" s="484"/>
      <c r="T73" s="484"/>
      <c r="U73" s="484"/>
      <c r="V73" s="484"/>
      <c r="W73" s="484"/>
      <c r="X73" s="484"/>
      <c r="Y73" s="484"/>
      <c r="Z73" s="484"/>
      <c r="AA73" s="484"/>
      <c r="AB73" s="484"/>
      <c r="AC73" s="484"/>
      <c r="AD73" s="484"/>
      <c r="AE73" s="484"/>
      <c r="AF73" s="484"/>
      <c r="AG73" s="484"/>
      <c r="AH73" s="628"/>
      <c r="AI73" s="239"/>
      <c r="AJ73" s="239"/>
      <c r="AK73" s="239"/>
      <c r="AL73" s="239"/>
      <c r="AM73" s="239"/>
      <c r="AN73" s="637"/>
      <c r="AO73" s="206"/>
      <c r="AP73" s="206"/>
      <c r="AQ73" s="206"/>
    </row>
    <row r="74" spans="1:43">
      <c r="A74" s="302" t="s">
        <v>127</v>
      </c>
      <c r="B74" s="302"/>
      <c r="C74" s="302"/>
      <c r="D74" s="302"/>
      <c r="E74" s="302"/>
      <c r="F74" s="302"/>
      <c r="G74" s="302"/>
      <c r="H74" s="453"/>
      <c r="I74" s="363"/>
      <c r="J74" s="363"/>
      <c r="K74" s="483"/>
      <c r="L74" s="484"/>
      <c r="M74" s="484"/>
      <c r="N74" s="484"/>
      <c r="O74" s="484"/>
      <c r="P74" s="484"/>
      <c r="Q74" s="484"/>
      <c r="R74" s="484"/>
      <c r="S74" s="484"/>
      <c r="T74" s="484"/>
      <c r="U74" s="484"/>
      <c r="V74" s="484"/>
      <c r="W74" s="484"/>
      <c r="X74" s="484"/>
      <c r="Y74" s="484"/>
      <c r="Z74" s="484"/>
      <c r="AA74" s="484"/>
      <c r="AB74" s="484"/>
      <c r="AC74" s="484"/>
      <c r="AD74" s="484"/>
      <c r="AE74" s="484"/>
      <c r="AF74" s="484"/>
      <c r="AG74" s="484"/>
      <c r="AH74" s="628"/>
      <c r="AI74" s="239"/>
      <c r="AJ74" s="239"/>
      <c r="AK74" s="239"/>
      <c r="AL74" s="239"/>
      <c r="AM74" s="239"/>
      <c r="AN74" s="637"/>
      <c r="AO74" s="206"/>
      <c r="AP74" s="206"/>
      <c r="AQ74" s="206"/>
    </row>
    <row r="75" spans="1:43">
      <c r="A75" s="302"/>
      <c r="B75" s="302"/>
      <c r="C75" s="302"/>
      <c r="D75" s="302"/>
      <c r="E75" s="302"/>
      <c r="F75" s="302"/>
      <c r="G75" s="302"/>
      <c r="H75" s="453"/>
      <c r="I75" s="363"/>
      <c r="J75" s="363"/>
      <c r="K75" s="483" t="s">
        <v>128</v>
      </c>
      <c r="L75" s="484"/>
      <c r="M75" s="484"/>
      <c r="N75" s="484"/>
      <c r="O75" s="484"/>
      <c r="P75" s="484"/>
      <c r="Q75" s="484"/>
      <c r="R75" s="484"/>
      <c r="S75" s="484"/>
      <c r="T75" s="484"/>
      <c r="U75" s="484"/>
      <c r="V75" s="484"/>
      <c r="W75" s="484"/>
      <c r="X75" s="484"/>
      <c r="Y75" s="484"/>
      <c r="Z75" s="484"/>
      <c r="AA75" s="484"/>
      <c r="AB75" s="484"/>
      <c r="AC75" s="484"/>
      <c r="AD75" s="484"/>
      <c r="AE75" s="484"/>
      <c r="AF75" s="484"/>
      <c r="AG75" s="484"/>
      <c r="AH75" s="628"/>
      <c r="AI75" s="239"/>
      <c r="AJ75" s="239"/>
      <c r="AK75" s="239"/>
      <c r="AL75" s="239"/>
      <c r="AM75" s="239"/>
      <c r="AN75" s="641"/>
      <c r="AO75" s="183" t="s">
        <v>77</v>
      </c>
      <c r="AP75" s="183">
        <f>SUM(AP71:AP74)</f>
        <v>0</v>
      </c>
      <c r="AQ75" s="183">
        <f>SUM(AQ71:AQ74)</f>
        <v>0</v>
      </c>
    </row>
    <row r="76" spans="1:43">
      <c r="A76" s="302"/>
      <c r="B76" s="302"/>
      <c r="C76" s="302"/>
      <c r="D76" s="302"/>
      <c r="E76" s="302"/>
      <c r="F76" s="302"/>
      <c r="G76" s="302"/>
      <c r="H76" s="221"/>
      <c r="I76" s="326"/>
      <c r="J76" s="453"/>
      <c r="K76" s="492" t="s">
        <v>129</v>
      </c>
      <c r="L76" s="493"/>
      <c r="M76" s="493"/>
      <c r="N76" s="493"/>
      <c r="O76" s="493"/>
      <c r="P76" s="493"/>
      <c r="Q76" s="493"/>
      <c r="R76" s="493"/>
      <c r="S76" s="493"/>
      <c r="T76" s="493"/>
      <c r="U76" s="493"/>
      <c r="V76" s="493"/>
      <c r="W76" s="493"/>
      <c r="X76" s="493"/>
      <c r="Y76" s="493"/>
      <c r="Z76" s="493"/>
      <c r="AA76" s="493"/>
      <c r="AB76" s="493"/>
      <c r="AC76" s="493"/>
      <c r="AD76" s="493"/>
      <c r="AE76" s="493"/>
      <c r="AF76" s="493"/>
      <c r="AG76" s="493"/>
      <c r="AH76" s="494"/>
      <c r="AI76" s="239"/>
      <c r="AJ76" s="239"/>
      <c r="AK76" s="239"/>
      <c r="AL76" s="239"/>
      <c r="AM76" s="239"/>
      <c r="AN76" s="641"/>
      <c r="AO76" s="184"/>
      <c r="AP76" s="185"/>
      <c r="AQ76" s="186"/>
    </row>
    <row r="77" spans="1:43">
      <c r="A77" s="302"/>
      <c r="B77" s="302"/>
      <c r="C77" s="302"/>
      <c r="D77" s="302"/>
      <c r="E77" s="302"/>
      <c r="F77" s="302"/>
      <c r="G77" s="302"/>
      <c r="H77" s="221"/>
      <c r="I77" s="326"/>
      <c r="J77" s="453"/>
      <c r="K77" s="492" t="s">
        <v>130</v>
      </c>
      <c r="L77" s="493"/>
      <c r="M77" s="493"/>
      <c r="N77" s="493"/>
      <c r="O77" s="493"/>
      <c r="P77" s="493"/>
      <c r="Q77" s="493"/>
      <c r="R77" s="493"/>
      <c r="S77" s="493"/>
      <c r="T77" s="493"/>
      <c r="U77" s="493"/>
      <c r="V77" s="493"/>
      <c r="W77" s="493"/>
      <c r="X77" s="493"/>
      <c r="Y77" s="493"/>
      <c r="Z77" s="493"/>
      <c r="AA77" s="493"/>
      <c r="AB77" s="493"/>
      <c r="AC77" s="493"/>
      <c r="AD77" s="493"/>
      <c r="AE77" s="493"/>
      <c r="AF77" s="493"/>
      <c r="AG77" s="493"/>
      <c r="AH77" s="494"/>
      <c r="AI77" s="239"/>
      <c r="AJ77" s="239"/>
      <c r="AK77" s="239"/>
      <c r="AL77" s="239"/>
      <c r="AM77" s="239"/>
      <c r="AN77" s="641"/>
      <c r="AO77" s="303" t="s">
        <v>131</v>
      </c>
      <c r="AP77" s="304"/>
      <c r="AQ77" s="305"/>
    </row>
    <row r="78" spans="1:43">
      <c r="A78" s="302"/>
      <c r="B78" s="302"/>
      <c r="C78" s="302"/>
      <c r="D78" s="302"/>
      <c r="E78" s="302"/>
      <c r="F78" s="302"/>
      <c r="G78" s="302"/>
      <c r="H78" s="221"/>
      <c r="I78" s="326"/>
      <c r="J78" s="327"/>
      <c r="K78" s="492"/>
      <c r="L78" s="493"/>
      <c r="M78" s="493"/>
      <c r="N78" s="493"/>
      <c r="O78" s="493"/>
      <c r="P78" s="493"/>
      <c r="Q78" s="493"/>
      <c r="R78" s="493"/>
      <c r="S78" s="493"/>
      <c r="T78" s="493"/>
      <c r="U78" s="493"/>
      <c r="V78" s="493"/>
      <c r="W78" s="493"/>
      <c r="X78" s="493"/>
      <c r="Y78" s="493"/>
      <c r="Z78" s="493"/>
      <c r="AA78" s="493"/>
      <c r="AB78" s="493"/>
      <c r="AC78" s="493"/>
      <c r="AD78" s="493"/>
      <c r="AE78" s="493"/>
      <c r="AF78" s="493"/>
      <c r="AG78" s="493"/>
      <c r="AH78" s="494"/>
      <c r="AI78" s="239"/>
      <c r="AJ78" s="239"/>
      <c r="AK78" s="239"/>
      <c r="AL78" s="239"/>
      <c r="AM78" s="239"/>
      <c r="AN78" s="637"/>
      <c r="AO78" s="187"/>
      <c r="AP78" s="187"/>
      <c r="AQ78" s="187"/>
    </row>
    <row r="79" spans="1:43">
      <c r="A79" s="302"/>
      <c r="B79" s="302"/>
      <c r="C79" s="302"/>
      <c r="D79" s="302"/>
      <c r="E79" s="302"/>
      <c r="F79" s="302"/>
      <c r="G79" s="302"/>
      <c r="H79" s="221"/>
      <c r="I79" s="326"/>
      <c r="J79" s="327"/>
      <c r="K79" s="492"/>
      <c r="L79" s="493"/>
      <c r="M79" s="493"/>
      <c r="N79" s="493"/>
      <c r="O79" s="493"/>
      <c r="P79" s="493"/>
      <c r="Q79" s="493"/>
      <c r="R79" s="493"/>
      <c r="S79" s="493"/>
      <c r="T79" s="493"/>
      <c r="U79" s="493"/>
      <c r="V79" s="493"/>
      <c r="W79" s="493"/>
      <c r="X79" s="493"/>
      <c r="Y79" s="493"/>
      <c r="Z79" s="493"/>
      <c r="AA79" s="493"/>
      <c r="AB79" s="493"/>
      <c r="AC79" s="493"/>
      <c r="AD79" s="493"/>
      <c r="AE79" s="493"/>
      <c r="AF79" s="493"/>
      <c r="AG79" s="493"/>
      <c r="AH79" s="494"/>
      <c r="AI79" s="239"/>
      <c r="AJ79" s="239"/>
      <c r="AK79" s="239"/>
      <c r="AL79" s="239"/>
      <c r="AM79" s="239"/>
      <c r="AN79" s="637"/>
      <c r="AO79" s="187"/>
      <c r="AP79" s="187"/>
      <c r="AQ79" s="187"/>
    </row>
    <row r="80" spans="1:43">
      <c r="A80" s="302"/>
      <c r="B80" s="302"/>
      <c r="C80" s="302"/>
      <c r="D80" s="302"/>
      <c r="E80" s="302"/>
      <c r="F80" s="302"/>
      <c r="G80" s="302"/>
      <c r="H80" s="207"/>
      <c r="I80" s="326"/>
      <c r="J80" s="327"/>
      <c r="K80" s="485"/>
      <c r="L80" s="486"/>
      <c r="M80" s="486"/>
      <c r="N80" s="486"/>
      <c r="O80" s="486"/>
      <c r="P80" s="486"/>
      <c r="Q80" s="486"/>
      <c r="R80" s="486"/>
      <c r="S80" s="486"/>
      <c r="T80" s="486"/>
      <c r="U80" s="486"/>
      <c r="V80" s="486"/>
      <c r="W80" s="486"/>
      <c r="X80" s="486"/>
      <c r="Y80" s="486"/>
      <c r="Z80" s="486"/>
      <c r="AA80" s="486"/>
      <c r="AB80" s="486"/>
      <c r="AC80" s="486"/>
      <c r="AD80" s="486"/>
      <c r="AE80" s="486"/>
      <c r="AF80" s="486"/>
      <c r="AG80" s="486"/>
      <c r="AH80" s="487"/>
      <c r="AI80" s="239"/>
      <c r="AJ80" s="239"/>
      <c r="AK80" s="239"/>
      <c r="AL80" s="239"/>
      <c r="AM80" s="239"/>
      <c r="AN80" s="642"/>
      <c r="AO80" s="183" t="s">
        <v>77</v>
      </c>
      <c r="AP80" s="183">
        <f>SUM(AP78:AP79)</f>
        <v>0</v>
      </c>
      <c r="AQ80" s="183">
        <f>SUM(AQ78:AQ79)</f>
        <v>0</v>
      </c>
    </row>
    <row r="81" spans="1:46">
      <c r="A81" s="488" t="s">
        <v>132</v>
      </c>
      <c r="B81" s="489"/>
      <c r="C81" s="489"/>
      <c r="D81" s="489"/>
      <c r="E81" s="489"/>
      <c r="F81" s="489"/>
      <c r="G81" s="489"/>
      <c r="H81" s="489"/>
      <c r="I81" s="489"/>
      <c r="J81" s="489"/>
      <c r="K81" s="489"/>
      <c r="L81" s="489"/>
      <c r="M81" s="489"/>
      <c r="N81" s="489"/>
      <c r="O81" s="489"/>
      <c r="P81" s="489"/>
      <c r="Q81" s="489"/>
      <c r="R81" s="489"/>
      <c r="S81" s="489"/>
      <c r="T81" s="489"/>
      <c r="U81" s="489"/>
      <c r="V81" s="489"/>
      <c r="W81" s="489"/>
      <c r="X81" s="489"/>
      <c r="Y81" s="489"/>
      <c r="Z81" s="489"/>
      <c r="AA81" s="489"/>
      <c r="AB81" s="489"/>
      <c r="AC81" s="489"/>
      <c r="AD81" s="489"/>
      <c r="AE81" s="489"/>
      <c r="AF81" s="489"/>
      <c r="AG81" s="490"/>
      <c r="AH81" s="491"/>
      <c r="AI81" s="13">
        <f>SUM(AI71:AI80)</f>
        <v>0</v>
      </c>
      <c r="AJ81" s="639">
        <f>SUM(AJ71:AJ80)</f>
        <v>0</v>
      </c>
      <c r="AK81" s="639">
        <f>SUM(AK71:AK80)</f>
        <v>0</v>
      </c>
      <c r="AL81" s="639">
        <f>SUM(AL71:AL80)</f>
        <v>0</v>
      </c>
      <c r="AM81" s="639">
        <f>SUM(AM71:AM80)</f>
        <v>0</v>
      </c>
      <c r="AN81" s="639">
        <f>SUM(AI81:AM81)</f>
        <v>0</v>
      </c>
    </row>
    <row r="82" spans="1:46">
      <c r="A82" s="477" t="s">
        <v>133</v>
      </c>
      <c r="B82" s="478"/>
      <c r="C82" s="478"/>
      <c r="D82" s="478"/>
      <c r="E82" s="478"/>
      <c r="F82" s="478"/>
      <c r="G82" s="478"/>
      <c r="H82" s="478"/>
      <c r="I82" s="478"/>
      <c r="J82" s="478"/>
      <c r="K82" s="478"/>
      <c r="L82" s="478"/>
      <c r="M82" s="478"/>
      <c r="N82" s="478"/>
      <c r="O82" s="478"/>
      <c r="P82" s="478"/>
      <c r="Q82" s="478"/>
      <c r="R82" s="478"/>
      <c r="S82" s="478"/>
      <c r="T82" s="478"/>
      <c r="U82" s="478"/>
      <c r="V82" s="478"/>
      <c r="W82" s="478"/>
      <c r="X82" s="478"/>
      <c r="Y82" s="478"/>
      <c r="Z82" s="478"/>
      <c r="AA82" s="478"/>
      <c r="AB82" s="478"/>
      <c r="AC82" s="478"/>
      <c r="AD82" s="478"/>
      <c r="AE82" s="478"/>
      <c r="AF82" s="478"/>
      <c r="AG82" s="478"/>
      <c r="AH82" s="479"/>
      <c r="AI82" s="73">
        <f>SUM(AI47,AI60,AI69,AI81,AI54)</f>
        <v>0</v>
      </c>
      <c r="AJ82" s="69">
        <f>SUM(AJ81,AJ69,AJ60,AJ47,AJ54)</f>
        <v>0</v>
      </c>
      <c r="AK82" s="70">
        <f>SUM(AK81,AK69,AK60,AK47,AK54)</f>
        <v>0</v>
      </c>
      <c r="AL82" s="70">
        <f>SUM(AL54,AL81,AL69,AL60,AL47)</f>
        <v>0</v>
      </c>
      <c r="AM82" s="70">
        <f>SUM(AM54,AM81,AM69,AM60,AM47)</f>
        <v>0</v>
      </c>
      <c r="AN82" s="74">
        <f>SUM(AN81,AN69,AN60,AN54,AN47)</f>
        <v>0</v>
      </c>
      <c r="AO82" s="68"/>
    </row>
    <row r="83" spans="1:46">
      <c r="A83" s="320" t="s">
        <v>134</v>
      </c>
      <c r="B83" s="321"/>
      <c r="C83" s="321"/>
      <c r="D83" s="321"/>
      <c r="E83" s="321"/>
      <c r="F83" s="321"/>
      <c r="G83" s="321"/>
      <c r="H83" s="321"/>
      <c r="I83" s="321"/>
      <c r="J83" s="321"/>
      <c r="K83" s="321"/>
      <c r="L83" s="321"/>
      <c r="M83" s="321"/>
      <c r="N83" s="321"/>
      <c r="O83" s="321"/>
      <c r="P83" s="321"/>
      <c r="Q83" s="321"/>
      <c r="R83" s="321"/>
      <c r="S83" s="321"/>
      <c r="T83" s="321"/>
      <c r="U83" s="321"/>
      <c r="V83" s="321"/>
      <c r="W83" s="321"/>
      <c r="X83" s="321"/>
      <c r="Y83" s="321"/>
      <c r="Z83" s="321"/>
      <c r="AA83" s="321"/>
      <c r="AB83" s="321"/>
      <c r="AC83" s="321"/>
      <c r="AD83" s="321"/>
      <c r="AE83" s="321"/>
      <c r="AF83" s="321"/>
      <c r="AG83" s="321"/>
      <c r="AH83" s="321"/>
      <c r="AI83" s="321"/>
      <c r="AJ83" s="321"/>
      <c r="AK83" s="321"/>
      <c r="AL83" s="321"/>
      <c r="AM83" s="321"/>
      <c r="AN83" s="322"/>
      <c r="AO83" s="303" t="s">
        <v>135</v>
      </c>
      <c r="AP83" s="304"/>
      <c r="AQ83" s="305"/>
    </row>
    <row r="84" spans="1:46">
      <c r="A84" s="310"/>
      <c r="B84" s="311"/>
      <c r="C84" s="311"/>
      <c r="D84" s="311"/>
      <c r="E84" s="312"/>
      <c r="F84" s="323" t="s">
        <v>136</v>
      </c>
      <c r="G84" s="324"/>
      <c r="H84" s="324"/>
      <c r="I84" s="324"/>
      <c r="J84" s="324"/>
      <c r="K84" s="324" t="s">
        <v>137</v>
      </c>
      <c r="L84" s="324"/>
      <c r="M84" s="324"/>
      <c r="N84" s="324"/>
      <c r="O84" s="324"/>
      <c r="P84" s="324"/>
      <c r="Q84" s="324"/>
      <c r="R84" s="324"/>
      <c r="S84" s="324"/>
      <c r="T84" s="324"/>
      <c r="U84" s="324"/>
      <c r="V84" s="324"/>
      <c r="W84" s="324"/>
      <c r="X84" s="324"/>
      <c r="Y84" s="324"/>
      <c r="Z84" s="324"/>
      <c r="AA84" s="324"/>
      <c r="AB84" s="324"/>
      <c r="AC84" s="324"/>
      <c r="AD84" s="324"/>
      <c r="AE84" s="324"/>
      <c r="AF84" s="324"/>
      <c r="AG84" s="324"/>
      <c r="AH84" s="324"/>
      <c r="AI84" s="66">
        <f>AI60</f>
        <v>0</v>
      </c>
      <c r="AJ84" s="66">
        <f>AJ60</f>
        <v>0</v>
      </c>
      <c r="AK84" s="177">
        <f>AK60</f>
        <v>0</v>
      </c>
      <c r="AL84" s="66">
        <f>AL60</f>
        <v>0</v>
      </c>
      <c r="AM84" s="177">
        <f>AM60</f>
        <v>0</v>
      </c>
      <c r="AN84" s="67">
        <f>SUM(AI84:AM84)</f>
        <v>0</v>
      </c>
      <c r="AO84" s="187"/>
      <c r="AP84" s="187">
        <f>SUM(AP80,AP75,AP72,AP60,AP46,AT46)</f>
        <v>0</v>
      </c>
      <c r="AQ84" s="192">
        <f>SUM(AQ80,AQ75,AQ72,AQ60,AQ46,AU46)</f>
        <v>0</v>
      </c>
    </row>
    <row r="85" spans="1:46">
      <c r="A85" s="313"/>
      <c r="B85" s="314"/>
      <c r="C85" s="314"/>
      <c r="D85" s="314"/>
      <c r="E85" s="315"/>
      <c r="F85" s="316" t="s">
        <v>136</v>
      </c>
      <c r="G85" s="317"/>
      <c r="H85" s="317"/>
      <c r="I85" s="317"/>
      <c r="J85" s="306"/>
      <c r="K85" s="318" t="s">
        <v>138</v>
      </c>
      <c r="L85" s="317"/>
      <c r="M85" s="317"/>
      <c r="N85" s="317"/>
      <c r="O85" s="317"/>
      <c r="P85" s="317"/>
      <c r="Q85" s="317"/>
      <c r="R85" s="317"/>
      <c r="S85" s="317"/>
      <c r="T85" s="317"/>
      <c r="U85" s="317"/>
      <c r="V85" s="317"/>
      <c r="W85" s="317"/>
      <c r="X85" s="317"/>
      <c r="Y85" s="317"/>
      <c r="Z85" s="317"/>
      <c r="AA85" s="317"/>
      <c r="AB85" s="317"/>
      <c r="AC85" s="317"/>
      <c r="AD85" s="317"/>
      <c r="AE85" s="317"/>
      <c r="AF85" s="317"/>
      <c r="AG85" s="317"/>
      <c r="AH85" s="306"/>
      <c r="AI85" s="177">
        <f>AI69</f>
        <v>0</v>
      </c>
      <c r="AJ85" s="177">
        <f>AJ69</f>
        <v>0</v>
      </c>
      <c r="AK85" s="177">
        <f>AK69</f>
        <v>0</v>
      </c>
      <c r="AL85" s="177">
        <f>AL69</f>
        <v>0</v>
      </c>
      <c r="AM85" s="177">
        <f>AM69</f>
        <v>0</v>
      </c>
      <c r="AN85" s="178">
        <f>SUM(AI85:AM85)</f>
        <v>0</v>
      </c>
      <c r="AO85" s="183" t="s">
        <v>77</v>
      </c>
      <c r="AP85" s="183">
        <f>SUM(AP84:AP84)</f>
        <v>0</v>
      </c>
      <c r="AQ85" s="193">
        <f>SUM(AQ84:AQ84)</f>
        <v>0</v>
      </c>
    </row>
    <row r="86" spans="1:46">
      <c r="A86" s="313"/>
      <c r="B86" s="314"/>
      <c r="C86" s="314"/>
      <c r="D86" s="314"/>
      <c r="E86" s="315"/>
      <c r="F86" s="306" t="s">
        <v>136</v>
      </c>
      <c r="G86" s="307"/>
      <c r="H86" s="307"/>
      <c r="I86" s="307"/>
      <c r="J86" s="307"/>
      <c r="K86" s="307" t="s">
        <v>139</v>
      </c>
      <c r="L86" s="307"/>
      <c r="M86" s="307"/>
      <c r="N86" s="307"/>
      <c r="O86" s="307"/>
      <c r="P86" s="307"/>
      <c r="Q86" s="307"/>
      <c r="R86" s="307"/>
      <c r="S86" s="307"/>
      <c r="T86" s="307"/>
      <c r="U86" s="307"/>
      <c r="V86" s="307"/>
      <c r="W86" s="307"/>
      <c r="X86" s="307"/>
      <c r="Y86" s="307"/>
      <c r="Z86" s="307"/>
      <c r="AA86" s="307"/>
      <c r="AB86" s="307"/>
      <c r="AC86" s="307"/>
      <c r="AD86" s="307"/>
      <c r="AE86" s="307"/>
      <c r="AF86" s="307"/>
      <c r="AG86" s="307"/>
      <c r="AH86" s="307"/>
      <c r="AI86" s="264">
        <f>AI75</f>
        <v>0</v>
      </c>
      <c r="AJ86" s="264">
        <f>AJ75</f>
        <v>0</v>
      </c>
      <c r="AK86" s="264">
        <f>AK75</f>
        <v>0</v>
      </c>
      <c r="AL86" s="264">
        <f>AL75</f>
        <v>0</v>
      </c>
      <c r="AM86" s="264">
        <f>AM75</f>
        <v>0</v>
      </c>
      <c r="AN86" s="265">
        <f>SUM(AI86:AM86)</f>
        <v>0</v>
      </c>
    </row>
    <row r="87" spans="1:46">
      <c r="A87" s="313"/>
      <c r="B87" s="314"/>
      <c r="C87" s="314"/>
      <c r="D87" s="314"/>
      <c r="E87" s="315"/>
      <c r="F87" s="308" t="s">
        <v>136</v>
      </c>
      <c r="G87" s="309"/>
      <c r="H87" s="309"/>
      <c r="I87" s="309"/>
      <c r="J87" s="309"/>
      <c r="K87" s="495" t="s">
        <v>140</v>
      </c>
      <c r="L87" s="495"/>
      <c r="M87" s="495"/>
      <c r="N87" s="495"/>
      <c r="O87" s="495"/>
      <c r="P87" s="495"/>
      <c r="Q87" s="495"/>
      <c r="R87" s="495"/>
      <c r="S87" s="495"/>
      <c r="T87" s="495"/>
      <c r="U87" s="495"/>
      <c r="V87" s="495"/>
      <c r="W87" s="495"/>
      <c r="X87" s="495"/>
      <c r="Y87" s="495"/>
      <c r="Z87" s="495"/>
      <c r="AA87" s="495"/>
      <c r="AB87" s="495"/>
      <c r="AC87" s="495"/>
      <c r="AD87" s="495"/>
      <c r="AE87" s="495"/>
      <c r="AF87" s="495"/>
      <c r="AG87" s="495"/>
      <c r="AH87" s="495"/>
      <c r="AI87" s="71"/>
      <c r="AJ87" s="71"/>
      <c r="AK87" s="71"/>
      <c r="AL87" s="71"/>
      <c r="AM87" s="71"/>
      <c r="AN87" s="72">
        <f>SUM(AI87:AM87)</f>
        <v>0</v>
      </c>
      <c r="AO87" s="68"/>
    </row>
    <row r="88" spans="1:46">
      <c r="A88" s="319" t="s">
        <v>141</v>
      </c>
      <c r="B88" s="319"/>
      <c r="C88" s="319"/>
      <c r="D88" s="319"/>
      <c r="E88" s="319"/>
      <c r="F88" s="319"/>
      <c r="G88" s="319"/>
      <c r="H88" s="319"/>
      <c r="I88" s="319"/>
      <c r="J88" s="319"/>
      <c r="K88" s="319"/>
      <c r="L88" s="319"/>
      <c r="M88" s="319"/>
      <c r="N88" s="319"/>
      <c r="O88" s="319"/>
      <c r="P88" s="319"/>
      <c r="Q88" s="319"/>
      <c r="R88" s="319"/>
      <c r="S88" s="319"/>
      <c r="T88" s="319"/>
      <c r="U88" s="319"/>
      <c r="V88" s="319"/>
      <c r="W88" s="319"/>
      <c r="X88" s="319"/>
      <c r="Y88" s="319"/>
      <c r="Z88" s="319"/>
      <c r="AA88" s="319"/>
      <c r="AB88" s="319"/>
      <c r="AC88" s="319"/>
      <c r="AD88" s="319"/>
      <c r="AE88" s="319"/>
      <c r="AF88" s="319"/>
      <c r="AG88" s="319"/>
      <c r="AH88" s="319"/>
      <c r="AI88" s="129">
        <f>AI82-SUM(AI84:AI87)</f>
        <v>0</v>
      </c>
      <c r="AJ88" s="130">
        <f>AJ82-SUM(AJ84:AJ87)</f>
        <v>0</v>
      </c>
      <c r="AK88" s="129">
        <f>AK82-SUM(AK84:AK87)</f>
        <v>0</v>
      </c>
      <c r="AL88" s="129">
        <f>AL82-SUM(AL84:AL87)</f>
        <v>0</v>
      </c>
      <c r="AM88" s="130">
        <f>AM82-SUM(AM84:AM87)</f>
        <v>0</v>
      </c>
      <c r="AN88" s="75">
        <f>SUM(AI88:AM88)</f>
        <v>0</v>
      </c>
    </row>
    <row r="89" spans="1:46">
      <c r="A89" s="525" t="s">
        <v>142</v>
      </c>
      <c r="B89" s="526"/>
      <c r="C89" s="526"/>
      <c r="D89" s="526"/>
      <c r="E89" s="526"/>
      <c r="F89" s="526"/>
      <c r="G89" s="526"/>
      <c r="H89" s="526"/>
      <c r="I89" s="526"/>
      <c r="J89" s="526"/>
      <c r="K89" s="526"/>
      <c r="L89" s="526"/>
      <c r="M89" s="526"/>
      <c r="N89" s="526"/>
      <c r="O89" s="526"/>
      <c r="P89" s="526"/>
      <c r="Q89" s="526"/>
      <c r="R89" s="526"/>
      <c r="S89" s="526"/>
      <c r="T89" s="526"/>
      <c r="U89" s="526"/>
      <c r="V89" s="526"/>
      <c r="W89" s="526"/>
      <c r="X89" s="526"/>
      <c r="Y89" s="526"/>
      <c r="Z89" s="526"/>
      <c r="AA89" s="526"/>
      <c r="AB89" s="526"/>
      <c r="AC89" s="526"/>
      <c r="AD89" s="526"/>
      <c r="AE89" s="526"/>
      <c r="AF89" s="526"/>
      <c r="AG89" s="526"/>
      <c r="AH89" s="526"/>
      <c r="AI89" s="526"/>
      <c r="AJ89" s="526"/>
      <c r="AK89" s="526"/>
      <c r="AL89" s="526"/>
      <c r="AM89" s="526"/>
      <c r="AN89" s="527"/>
      <c r="AO89" s="303" t="s">
        <v>143</v>
      </c>
      <c r="AP89" s="304"/>
      <c r="AQ89" s="305"/>
    </row>
    <row r="90" spans="1:46">
      <c r="A90" s="348"/>
      <c r="B90" s="348"/>
      <c r="C90" s="348"/>
      <c r="D90" s="348"/>
      <c r="E90" s="348"/>
      <c r="F90" s="348"/>
      <c r="G90" s="348"/>
      <c r="H90" s="482" t="s">
        <v>144</v>
      </c>
      <c r="I90" s="482"/>
      <c r="J90" s="482"/>
      <c r="K90" s="482"/>
      <c r="L90" s="482"/>
      <c r="M90" s="482"/>
      <c r="N90" s="482"/>
      <c r="O90" s="482"/>
      <c r="P90" s="482"/>
      <c r="Q90" s="482"/>
      <c r="R90" s="482"/>
      <c r="S90" s="482"/>
      <c r="T90" s="482"/>
      <c r="U90" s="482"/>
      <c r="V90" s="482"/>
      <c r="W90" s="482"/>
      <c r="X90" s="482" t="s">
        <v>145</v>
      </c>
      <c r="Y90" s="482"/>
      <c r="Z90" s="482"/>
      <c r="AA90" s="482"/>
      <c r="AB90" s="482"/>
      <c r="AC90" s="482"/>
      <c r="AD90" s="482"/>
      <c r="AE90" s="475" t="s">
        <v>146</v>
      </c>
      <c r="AF90" s="475"/>
      <c r="AG90" s="475"/>
      <c r="AH90" s="476"/>
      <c r="AI90" s="266" t="s">
        <v>39</v>
      </c>
      <c r="AJ90" s="267" t="s">
        <v>40</v>
      </c>
      <c r="AK90" s="267" t="s">
        <v>41</v>
      </c>
      <c r="AL90" s="267" t="s">
        <v>42</v>
      </c>
      <c r="AM90" s="267" t="s">
        <v>43</v>
      </c>
      <c r="AN90" s="447"/>
      <c r="AO90" s="187" t="s">
        <v>147</v>
      </c>
      <c r="AP90" s="187"/>
      <c r="AQ90" s="187"/>
    </row>
    <row r="91" spans="1:46">
      <c r="A91" s="348"/>
      <c r="B91" s="348"/>
      <c r="C91" s="348"/>
      <c r="D91" s="348"/>
      <c r="E91" s="348"/>
      <c r="F91" s="348"/>
      <c r="G91" s="348"/>
      <c r="H91" s="268"/>
      <c r="I91" s="522" t="s">
        <v>148</v>
      </c>
      <c r="J91" s="523"/>
      <c r="K91" s="523"/>
      <c r="L91" s="523"/>
      <c r="M91" s="523"/>
      <c r="N91" s="523"/>
      <c r="O91" s="523"/>
      <c r="P91" s="523"/>
      <c r="Q91" s="523"/>
      <c r="R91" s="523"/>
      <c r="S91" s="523"/>
      <c r="T91" s="523"/>
      <c r="U91" s="523"/>
      <c r="V91" s="523"/>
      <c r="W91" s="327"/>
      <c r="X91" s="522"/>
      <c r="Y91" s="523"/>
      <c r="Z91" s="523"/>
      <c r="AA91" s="523"/>
      <c r="AB91" s="523"/>
      <c r="AC91" s="523"/>
      <c r="AD91" s="327"/>
      <c r="AE91" s="524"/>
      <c r="AF91" s="523"/>
      <c r="AG91" s="523"/>
      <c r="AH91" s="327"/>
      <c r="AI91" s="269"/>
      <c r="AJ91" s="267"/>
      <c r="AK91" s="267"/>
      <c r="AL91" s="267"/>
      <c r="AM91" s="267"/>
      <c r="AN91" s="448"/>
      <c r="AO91" s="187"/>
      <c r="AP91" s="187"/>
      <c r="AQ91" s="187"/>
    </row>
    <row r="92" spans="1:46">
      <c r="A92" s="348"/>
      <c r="B92" s="348"/>
      <c r="C92" s="348"/>
      <c r="D92" s="348"/>
      <c r="E92" s="348"/>
      <c r="F92" s="348"/>
      <c r="G92" s="348"/>
      <c r="H92" s="516"/>
      <c r="I92" s="517"/>
      <c r="J92" s="517"/>
      <c r="K92" s="517"/>
      <c r="L92" s="517"/>
      <c r="M92" s="517"/>
      <c r="N92" s="517"/>
      <c r="O92" s="517"/>
      <c r="P92" s="517"/>
      <c r="Q92" s="517"/>
      <c r="R92" s="517"/>
      <c r="S92" s="517"/>
      <c r="T92" s="517"/>
      <c r="U92" s="517"/>
      <c r="V92" s="517"/>
      <c r="W92" s="517"/>
      <c r="X92" s="503" t="s">
        <v>149</v>
      </c>
      <c r="Y92" s="503"/>
      <c r="Z92" s="503"/>
      <c r="AA92" s="503"/>
      <c r="AB92" s="503"/>
      <c r="AC92" s="503"/>
      <c r="AD92" s="503"/>
      <c r="AE92" s="475" t="s">
        <v>148</v>
      </c>
      <c r="AF92" s="475"/>
      <c r="AG92" s="475"/>
      <c r="AH92" s="518"/>
      <c r="AI92" s="270"/>
      <c r="AJ92" s="271"/>
      <c r="AK92" s="271"/>
      <c r="AL92" s="271"/>
      <c r="AM92" s="271"/>
      <c r="AN92" s="448"/>
      <c r="AO92" s="183" t="s">
        <v>77</v>
      </c>
      <c r="AP92" s="183">
        <f>AP85*0.2</f>
        <v>0</v>
      </c>
      <c r="AQ92" s="193">
        <f>AQ85*0.2</f>
        <v>0</v>
      </c>
    </row>
    <row r="93" spans="1:46">
      <c r="A93" s="348"/>
      <c r="B93" s="348"/>
      <c r="C93" s="348"/>
      <c r="D93" s="348"/>
      <c r="E93" s="348"/>
      <c r="F93" s="348"/>
      <c r="G93" s="348"/>
      <c r="H93" s="272"/>
      <c r="I93" s="449" t="s">
        <v>150</v>
      </c>
      <c r="J93" s="449"/>
      <c r="K93" s="449"/>
      <c r="L93" s="449"/>
      <c r="M93" s="449"/>
      <c r="N93" s="449"/>
      <c r="O93" s="449"/>
      <c r="P93" s="449"/>
      <c r="Q93" s="449"/>
      <c r="R93" s="449"/>
      <c r="S93" s="449"/>
      <c r="T93" s="449"/>
      <c r="U93" s="449"/>
      <c r="V93" s="449"/>
      <c r="W93" s="450"/>
      <c r="X93" s="349" t="s">
        <v>151</v>
      </c>
      <c r="Y93" s="349"/>
      <c r="Z93" s="349"/>
      <c r="AA93" s="349"/>
      <c r="AB93" s="349"/>
      <c r="AC93" s="349"/>
      <c r="AD93" s="349"/>
      <c r="AE93" s="467">
        <f>AI88</f>
        <v>0</v>
      </c>
      <c r="AF93" s="468"/>
      <c r="AG93" s="468"/>
      <c r="AH93" s="469"/>
      <c r="AI93" s="273">
        <f>AE93*0.31</f>
        <v>0</v>
      </c>
      <c r="AJ93" s="255"/>
      <c r="AK93" s="255"/>
      <c r="AL93" s="255"/>
      <c r="AM93" s="255"/>
      <c r="AN93" s="448"/>
      <c r="AO93" t="s">
        <v>152</v>
      </c>
      <c r="AP93" s="131"/>
      <c r="AQ93" s="131">
        <f>SUM(AQ92,AQ85)</f>
        <v>0</v>
      </c>
    </row>
    <row r="94" spans="1:46">
      <c r="A94" s="348"/>
      <c r="B94" s="348"/>
      <c r="C94" s="348"/>
      <c r="D94" s="348"/>
      <c r="E94" s="348"/>
      <c r="F94" s="348"/>
      <c r="G94" s="348"/>
      <c r="H94" s="272"/>
      <c r="I94" s="451"/>
      <c r="J94" s="451"/>
      <c r="K94" s="451"/>
      <c r="L94" s="451"/>
      <c r="M94" s="451"/>
      <c r="N94" s="451"/>
      <c r="O94" s="451"/>
      <c r="P94" s="451"/>
      <c r="Q94" s="451"/>
      <c r="R94" s="451"/>
      <c r="S94" s="451"/>
      <c r="T94" s="451"/>
      <c r="U94" s="451"/>
      <c r="V94" s="451"/>
      <c r="W94" s="452"/>
      <c r="X94" s="504" t="s">
        <v>153</v>
      </c>
      <c r="Y94" s="505"/>
      <c r="Z94" s="505"/>
      <c r="AA94" s="505"/>
      <c r="AB94" s="505"/>
      <c r="AC94" s="505"/>
      <c r="AD94" s="506"/>
      <c r="AE94" s="467"/>
      <c r="AF94" s="468"/>
      <c r="AG94" s="468"/>
      <c r="AH94" s="507"/>
      <c r="AI94" s="273"/>
      <c r="AJ94" s="255"/>
      <c r="AK94" s="255"/>
      <c r="AL94" s="255"/>
      <c r="AM94" s="255"/>
      <c r="AN94" s="448"/>
      <c r="AP94" s="131"/>
    </row>
    <row r="95" spans="1:46">
      <c r="A95" s="348"/>
      <c r="B95" s="348"/>
      <c r="C95" s="348"/>
      <c r="D95" s="348"/>
      <c r="E95" s="348"/>
      <c r="F95" s="348"/>
      <c r="G95" s="348"/>
      <c r="H95" s="272"/>
      <c r="I95" s="451"/>
      <c r="J95" s="451"/>
      <c r="K95" s="451"/>
      <c r="L95" s="451"/>
      <c r="M95" s="451"/>
      <c r="N95" s="451"/>
      <c r="O95" s="451"/>
      <c r="P95" s="451"/>
      <c r="Q95" s="451"/>
      <c r="R95" s="451"/>
      <c r="S95" s="451"/>
      <c r="T95" s="451"/>
      <c r="U95" s="451"/>
      <c r="V95" s="451"/>
      <c r="W95" s="452"/>
      <c r="X95" s="504" t="s">
        <v>154</v>
      </c>
      <c r="Y95" s="505"/>
      <c r="Z95" s="505"/>
      <c r="AA95" s="505"/>
      <c r="AB95" s="505"/>
      <c r="AC95" s="505"/>
      <c r="AD95" s="506"/>
      <c r="AE95" s="467"/>
      <c r="AF95" s="468"/>
      <c r="AG95" s="468"/>
      <c r="AH95" s="507"/>
      <c r="AI95" s="273"/>
      <c r="AJ95" s="255"/>
      <c r="AK95" s="255"/>
      <c r="AL95" s="255"/>
      <c r="AM95" s="255"/>
      <c r="AN95" s="448"/>
      <c r="AO95" t="s">
        <v>155</v>
      </c>
      <c r="AP95" s="188">
        <v>0.2</v>
      </c>
      <c r="AQ95" t="s">
        <v>156</v>
      </c>
    </row>
    <row r="96" spans="1:46">
      <c r="A96" s="348"/>
      <c r="B96" s="348"/>
      <c r="C96" s="348"/>
      <c r="D96" s="348"/>
      <c r="E96" s="348"/>
      <c r="F96" s="348"/>
      <c r="G96" s="348"/>
      <c r="H96" s="272"/>
      <c r="I96" s="451"/>
      <c r="J96" s="451"/>
      <c r="K96" s="451"/>
      <c r="L96" s="451"/>
      <c r="M96" s="451"/>
      <c r="N96" s="451"/>
      <c r="O96" s="451"/>
      <c r="P96" s="451"/>
      <c r="Q96" s="451"/>
      <c r="R96" s="451"/>
      <c r="S96" s="451"/>
      <c r="T96" s="451"/>
      <c r="U96" s="451"/>
      <c r="V96" s="451"/>
      <c r="W96" s="452"/>
      <c r="X96" s="512" t="s">
        <v>157</v>
      </c>
      <c r="Y96" s="512"/>
      <c r="Z96" s="512"/>
      <c r="AA96" s="512"/>
      <c r="AB96" s="512"/>
      <c r="AC96" s="512"/>
      <c r="AD96" s="512"/>
      <c r="AE96" s="496">
        <f>AJ88</f>
        <v>0</v>
      </c>
      <c r="AF96" s="497"/>
      <c r="AG96" s="497"/>
      <c r="AH96" s="469"/>
      <c r="AI96" s="274"/>
      <c r="AJ96" s="275">
        <f>AE96*0.31</f>
        <v>0</v>
      </c>
      <c r="AK96" s="255"/>
      <c r="AL96" s="255"/>
      <c r="AM96" s="255"/>
      <c r="AN96" s="448"/>
      <c r="AO96" s="187" t="s">
        <v>158</v>
      </c>
      <c r="AP96" s="280" t="s">
        <v>159</v>
      </c>
      <c r="AQ96" s="187" t="s">
        <v>160</v>
      </c>
      <c r="AR96" s="187" t="s">
        <v>161</v>
      </c>
      <c r="AS96" s="187" t="s">
        <v>162</v>
      </c>
      <c r="AT96" s="187" t="s">
        <v>163</v>
      </c>
    </row>
    <row r="97" spans="1:46">
      <c r="A97" s="219"/>
      <c r="B97" s="219"/>
      <c r="C97" s="219"/>
      <c r="D97" s="219"/>
      <c r="E97" s="219"/>
      <c r="F97" s="219"/>
      <c r="G97" s="219"/>
      <c r="H97" s="272"/>
      <c r="I97" s="451"/>
      <c r="J97" s="451"/>
      <c r="K97" s="451"/>
      <c r="L97" s="451"/>
      <c r="M97" s="451"/>
      <c r="N97" s="451"/>
      <c r="O97" s="451"/>
      <c r="P97" s="451"/>
      <c r="Q97" s="451"/>
      <c r="R97" s="451"/>
      <c r="S97" s="451"/>
      <c r="T97" s="451"/>
      <c r="U97" s="451"/>
      <c r="V97" s="451"/>
      <c r="W97" s="452"/>
      <c r="X97" s="508" t="s">
        <v>164</v>
      </c>
      <c r="Y97" s="509"/>
      <c r="Z97" s="509"/>
      <c r="AA97" s="509"/>
      <c r="AB97" s="509"/>
      <c r="AC97" s="509"/>
      <c r="AD97" s="510"/>
      <c r="AE97" s="496"/>
      <c r="AF97" s="497"/>
      <c r="AG97" s="497"/>
      <c r="AH97" s="511"/>
      <c r="AI97" s="274"/>
      <c r="AJ97" s="275"/>
      <c r="AK97" s="255"/>
      <c r="AL97" s="255"/>
      <c r="AM97" s="255"/>
      <c r="AN97" s="448"/>
      <c r="AO97" s="187"/>
      <c r="AP97" s="280">
        <f>AI111</f>
        <v>0</v>
      </c>
      <c r="AQ97" s="280">
        <f>AJ111</f>
        <v>0</v>
      </c>
      <c r="AR97" s="280">
        <f>AK111</f>
        <v>0</v>
      </c>
      <c r="AS97" s="280">
        <f>AL111</f>
        <v>0</v>
      </c>
      <c r="AT97" s="280">
        <f>AM111</f>
        <v>0</v>
      </c>
    </row>
    <row r="98" spans="1:46">
      <c r="A98" s="219"/>
      <c r="B98" s="219"/>
      <c r="C98" s="219"/>
      <c r="D98" s="219"/>
      <c r="E98" s="219"/>
      <c r="F98" s="219"/>
      <c r="G98" s="219"/>
      <c r="H98" s="272"/>
      <c r="I98" s="451"/>
      <c r="J98" s="451"/>
      <c r="K98" s="451"/>
      <c r="L98" s="451"/>
      <c r="M98" s="451"/>
      <c r="N98" s="451"/>
      <c r="O98" s="451"/>
      <c r="P98" s="451"/>
      <c r="Q98" s="451"/>
      <c r="R98" s="451"/>
      <c r="S98" s="451"/>
      <c r="T98" s="451"/>
      <c r="U98" s="451"/>
      <c r="V98" s="451"/>
      <c r="W98" s="452"/>
      <c r="X98" s="508" t="s">
        <v>165</v>
      </c>
      <c r="Y98" s="509"/>
      <c r="Z98" s="509"/>
      <c r="AA98" s="509"/>
      <c r="AB98" s="509"/>
      <c r="AC98" s="509"/>
      <c r="AD98" s="510"/>
      <c r="AE98" s="496"/>
      <c r="AF98" s="497"/>
      <c r="AG98" s="497"/>
      <c r="AH98" s="511"/>
      <c r="AI98" s="274"/>
      <c r="AJ98" s="275"/>
      <c r="AK98" s="255"/>
      <c r="AL98" s="255"/>
      <c r="AM98" s="255"/>
      <c r="AN98" s="448"/>
      <c r="AO98" s="187" t="s">
        <v>166</v>
      </c>
      <c r="AP98" s="192">
        <f>AP97*0.2</f>
        <v>0</v>
      </c>
      <c r="AQ98" s="192">
        <f>AQ97*0.2</f>
        <v>0</v>
      </c>
      <c r="AR98" s="192">
        <f>AR97*0.2</f>
        <v>0</v>
      </c>
      <c r="AS98" s="192">
        <f t="shared" ref="AQ98:AT98" si="6">AS97*0.5</f>
        <v>0</v>
      </c>
      <c r="AT98" s="192">
        <f t="shared" si="6"/>
        <v>0</v>
      </c>
    </row>
    <row r="99" spans="1:46">
      <c r="A99" s="218"/>
      <c r="B99" s="219"/>
      <c r="C99" s="219"/>
      <c r="D99" s="219"/>
      <c r="E99" s="219"/>
      <c r="F99" s="219"/>
      <c r="G99" s="219"/>
      <c r="H99" s="276"/>
      <c r="I99" s="451"/>
      <c r="J99" s="451"/>
      <c r="K99" s="451"/>
      <c r="L99" s="451"/>
      <c r="M99" s="451"/>
      <c r="N99" s="451"/>
      <c r="O99" s="451"/>
      <c r="P99" s="451"/>
      <c r="Q99" s="451"/>
      <c r="R99" s="451"/>
      <c r="S99" s="451"/>
      <c r="T99" s="451"/>
      <c r="U99" s="451"/>
      <c r="V99" s="451"/>
      <c r="W99" s="452"/>
      <c r="X99" s="502" t="s">
        <v>167</v>
      </c>
      <c r="Y99" s="502"/>
      <c r="Z99" s="502"/>
      <c r="AA99" s="502"/>
      <c r="AB99" s="502"/>
      <c r="AC99" s="502"/>
      <c r="AD99" s="502"/>
      <c r="AE99" s="331">
        <f>AK88</f>
        <v>0</v>
      </c>
      <c r="AF99" s="332"/>
      <c r="AG99" s="332"/>
      <c r="AH99" s="469"/>
      <c r="AI99" s="274"/>
      <c r="AJ99" s="255"/>
      <c r="AK99" s="277">
        <f>AE99*0.31</f>
        <v>0</v>
      </c>
      <c r="AL99" s="255"/>
      <c r="AM99" s="255"/>
      <c r="AN99" s="448"/>
      <c r="AO99" s="187" t="s">
        <v>168</v>
      </c>
      <c r="AP99" s="192">
        <f>AP97-AP98</f>
        <v>0</v>
      </c>
      <c r="AQ99" s="192">
        <f t="shared" ref="AQ99:AT99" si="7">AQ97-AQ98</f>
        <v>0</v>
      </c>
      <c r="AR99" s="192">
        <f t="shared" si="7"/>
        <v>0</v>
      </c>
      <c r="AS99" s="192">
        <f t="shared" si="7"/>
        <v>0</v>
      </c>
      <c r="AT99" s="192">
        <f t="shared" si="7"/>
        <v>0</v>
      </c>
    </row>
    <row r="100" spans="1:46">
      <c r="A100" s="218"/>
      <c r="B100" s="219"/>
      <c r="C100" s="219"/>
      <c r="D100" s="219"/>
      <c r="E100" s="219"/>
      <c r="F100" s="219"/>
      <c r="G100" s="219"/>
      <c r="H100" s="14"/>
      <c r="I100" s="451"/>
      <c r="J100" s="451"/>
      <c r="K100" s="451"/>
      <c r="L100" s="451"/>
      <c r="M100" s="451"/>
      <c r="N100" s="451"/>
      <c r="O100" s="451"/>
      <c r="P100" s="451"/>
      <c r="Q100" s="451"/>
      <c r="R100" s="451"/>
      <c r="S100" s="451"/>
      <c r="T100" s="451"/>
      <c r="U100" s="451"/>
      <c r="V100" s="451"/>
      <c r="W100" s="452"/>
      <c r="X100" s="328" t="s">
        <v>169</v>
      </c>
      <c r="Y100" s="329"/>
      <c r="Z100" s="329"/>
      <c r="AA100" s="329"/>
      <c r="AB100" s="329"/>
      <c r="AC100" s="329"/>
      <c r="AD100" s="330"/>
      <c r="AE100" s="331"/>
      <c r="AF100" s="332"/>
      <c r="AG100" s="332"/>
      <c r="AH100" s="333"/>
      <c r="AI100" s="274"/>
      <c r="AJ100" s="255"/>
      <c r="AK100" s="277"/>
      <c r="AL100" s="255"/>
      <c r="AM100" s="255"/>
      <c r="AN100" s="448"/>
    </row>
    <row r="101" spans="1:46">
      <c r="A101" s="218"/>
      <c r="B101" s="219"/>
      <c r="C101" s="219"/>
      <c r="D101" s="219"/>
      <c r="E101" s="219"/>
      <c r="F101" s="219"/>
      <c r="G101" s="219"/>
      <c r="H101" s="14"/>
      <c r="I101" s="451"/>
      <c r="J101" s="451"/>
      <c r="K101" s="451"/>
      <c r="L101" s="451"/>
      <c r="M101" s="451"/>
      <c r="N101" s="451"/>
      <c r="O101" s="451"/>
      <c r="P101" s="451"/>
      <c r="Q101" s="451"/>
      <c r="R101" s="451"/>
      <c r="S101" s="451"/>
      <c r="T101" s="451"/>
      <c r="U101" s="451"/>
      <c r="V101" s="451"/>
      <c r="W101" s="452"/>
      <c r="X101" s="328" t="s">
        <v>170</v>
      </c>
      <c r="Y101" s="329"/>
      <c r="Z101" s="329"/>
      <c r="AA101" s="329"/>
      <c r="AB101" s="329"/>
      <c r="AC101" s="329"/>
      <c r="AD101" s="330"/>
      <c r="AE101" s="331"/>
      <c r="AF101" s="332"/>
      <c r="AG101" s="332"/>
      <c r="AH101" s="333"/>
      <c r="AI101" s="274"/>
      <c r="AJ101" s="255"/>
      <c r="AK101" s="277"/>
      <c r="AL101" s="255"/>
      <c r="AM101" s="255"/>
      <c r="AN101" s="448"/>
    </row>
    <row r="102" spans="1:46">
      <c r="A102" s="218"/>
      <c r="B102" s="219"/>
      <c r="C102" s="219"/>
      <c r="D102" s="219"/>
      <c r="E102" s="219"/>
      <c r="F102" s="219"/>
      <c r="G102" s="219"/>
      <c r="H102" s="14"/>
      <c r="I102" s="451"/>
      <c r="J102" s="451"/>
      <c r="K102" s="451"/>
      <c r="L102" s="451"/>
      <c r="M102" s="451"/>
      <c r="N102" s="451"/>
      <c r="O102" s="451"/>
      <c r="P102" s="451"/>
      <c r="Q102" s="451"/>
      <c r="R102" s="451"/>
      <c r="S102" s="451"/>
      <c r="T102" s="451"/>
      <c r="U102" s="451"/>
      <c r="V102" s="451"/>
      <c r="W102" s="452"/>
      <c r="X102" s="344" t="s">
        <v>171</v>
      </c>
      <c r="Y102" s="345"/>
      <c r="Z102" s="345"/>
      <c r="AA102" s="345"/>
      <c r="AB102" s="345"/>
      <c r="AC102" s="345"/>
      <c r="AD102" s="345"/>
      <c r="AE102" s="341">
        <f>AL88</f>
        <v>0</v>
      </c>
      <c r="AF102" s="498"/>
      <c r="AG102" s="498"/>
      <c r="AH102" s="469"/>
      <c r="AI102" s="274"/>
      <c r="AJ102" s="255"/>
      <c r="AK102" s="255"/>
      <c r="AL102" s="278">
        <f>AE102*0.31</f>
        <v>0</v>
      </c>
      <c r="AM102" s="255"/>
      <c r="AN102" s="448"/>
    </row>
    <row r="103" spans="1:46">
      <c r="A103" s="218"/>
      <c r="B103" s="219"/>
      <c r="C103" s="219"/>
      <c r="D103" s="219"/>
      <c r="E103" s="219"/>
      <c r="F103" s="219"/>
      <c r="G103" s="219"/>
      <c r="H103" s="14"/>
      <c r="I103" s="451"/>
      <c r="J103" s="451"/>
      <c r="K103" s="451"/>
      <c r="L103" s="451"/>
      <c r="M103" s="451"/>
      <c r="N103" s="451"/>
      <c r="O103" s="451"/>
      <c r="P103" s="451"/>
      <c r="Q103" s="451"/>
      <c r="R103" s="451"/>
      <c r="S103" s="451"/>
      <c r="T103" s="451"/>
      <c r="U103" s="451"/>
      <c r="V103" s="451"/>
      <c r="W103" s="452"/>
      <c r="X103" s="334" t="s">
        <v>172</v>
      </c>
      <c r="Y103" s="335"/>
      <c r="Z103" s="335"/>
      <c r="AA103" s="335"/>
      <c r="AB103" s="335"/>
      <c r="AC103" s="335"/>
      <c r="AD103" s="336"/>
      <c r="AE103" s="341"/>
      <c r="AF103" s="342"/>
      <c r="AG103" s="342"/>
      <c r="AH103" s="343"/>
      <c r="AI103" s="274"/>
      <c r="AJ103" s="255"/>
      <c r="AK103" s="255"/>
      <c r="AL103" s="278"/>
      <c r="AM103" s="255"/>
      <c r="AN103" s="448"/>
    </row>
    <row r="104" spans="1:46">
      <c r="A104" s="218"/>
      <c r="B104" s="219"/>
      <c r="C104" s="219"/>
      <c r="D104" s="219"/>
      <c r="E104" s="219"/>
      <c r="F104" s="219"/>
      <c r="G104" s="219"/>
      <c r="H104" s="14"/>
      <c r="I104" s="451"/>
      <c r="J104" s="451"/>
      <c r="K104" s="451"/>
      <c r="L104" s="451"/>
      <c r="M104" s="451"/>
      <c r="N104" s="451"/>
      <c r="O104" s="451"/>
      <c r="P104" s="451"/>
      <c r="Q104" s="451"/>
      <c r="R104" s="451"/>
      <c r="S104" s="451"/>
      <c r="T104" s="451"/>
      <c r="U104" s="451"/>
      <c r="V104" s="451"/>
      <c r="W104" s="452"/>
      <c r="X104" s="334" t="s">
        <v>173</v>
      </c>
      <c r="Y104" s="335"/>
      <c r="Z104" s="335"/>
      <c r="AA104" s="335"/>
      <c r="AB104" s="335"/>
      <c r="AC104" s="335"/>
      <c r="AD104" s="336"/>
      <c r="AE104" s="341"/>
      <c r="AF104" s="342"/>
      <c r="AG104" s="342"/>
      <c r="AH104" s="343"/>
      <c r="AI104" s="274"/>
      <c r="AJ104" s="255"/>
      <c r="AK104" s="255"/>
      <c r="AL104" s="278"/>
      <c r="AM104" s="255"/>
      <c r="AN104" s="448"/>
    </row>
    <row r="105" spans="1:46">
      <c r="A105" s="218"/>
      <c r="B105" s="219"/>
      <c r="C105" s="219"/>
      <c r="D105" s="219"/>
      <c r="E105" s="219"/>
      <c r="F105" s="219"/>
      <c r="G105" s="219"/>
      <c r="H105" s="14"/>
      <c r="I105" s="451"/>
      <c r="J105" s="451"/>
      <c r="K105" s="451"/>
      <c r="L105" s="451"/>
      <c r="M105" s="451"/>
      <c r="N105" s="451"/>
      <c r="O105" s="451"/>
      <c r="P105" s="451"/>
      <c r="Q105" s="451"/>
      <c r="R105" s="451"/>
      <c r="S105" s="451"/>
      <c r="T105" s="451"/>
      <c r="U105" s="451"/>
      <c r="V105" s="451"/>
      <c r="W105" s="452"/>
      <c r="X105" s="346" t="s">
        <v>174</v>
      </c>
      <c r="Y105" s="347"/>
      <c r="Z105" s="347"/>
      <c r="AA105" s="347"/>
      <c r="AB105" s="347"/>
      <c r="AC105" s="347"/>
      <c r="AD105" s="347"/>
      <c r="AE105" s="499">
        <f>AM88</f>
        <v>0</v>
      </c>
      <c r="AF105" s="500"/>
      <c r="AG105" s="500"/>
      <c r="AH105" s="501"/>
      <c r="AI105" s="63"/>
      <c r="AJ105" s="64"/>
      <c r="AK105" s="64"/>
      <c r="AL105" s="64"/>
      <c r="AM105" s="65">
        <f>AE105*0.31</f>
        <v>0</v>
      </c>
      <c r="AN105" s="448"/>
    </row>
    <row r="106" spans="1:46">
      <c r="A106" s="218"/>
      <c r="B106" s="219"/>
      <c r="C106" s="219"/>
      <c r="D106" s="219"/>
      <c r="E106" s="219"/>
      <c r="F106" s="219"/>
      <c r="G106" s="219"/>
      <c r="H106" s="14"/>
      <c r="I106" s="451"/>
      <c r="J106" s="451"/>
      <c r="K106" s="451"/>
      <c r="L106" s="451"/>
      <c r="M106" s="451"/>
      <c r="N106" s="451"/>
      <c r="O106" s="451"/>
      <c r="P106" s="451"/>
      <c r="Q106" s="451"/>
      <c r="R106" s="451"/>
      <c r="S106" s="451"/>
      <c r="T106" s="451"/>
      <c r="U106" s="451"/>
      <c r="V106" s="451"/>
      <c r="W106" s="452"/>
      <c r="X106" s="337" t="s">
        <v>175</v>
      </c>
      <c r="Y106" s="337"/>
      <c r="Z106" s="337"/>
      <c r="AA106" s="337"/>
      <c r="AB106" s="337"/>
      <c r="AC106" s="337"/>
      <c r="AD106" s="337"/>
      <c r="AE106" s="339"/>
      <c r="AF106" s="339"/>
      <c r="AG106" s="339"/>
      <c r="AH106" s="339"/>
      <c r="AI106" s="274"/>
      <c r="AJ106" s="255"/>
      <c r="AK106" s="255"/>
      <c r="AL106" s="255"/>
      <c r="AM106" s="279"/>
      <c r="AN106" s="448"/>
    </row>
    <row r="107" spans="1:46">
      <c r="A107" s="218"/>
      <c r="B107" s="219"/>
      <c r="C107" s="219"/>
      <c r="D107" s="219"/>
      <c r="E107" s="219"/>
      <c r="F107" s="219"/>
      <c r="G107" s="219"/>
      <c r="H107" s="14"/>
      <c r="I107" s="451"/>
      <c r="J107" s="451"/>
      <c r="K107" s="451"/>
      <c r="L107" s="451"/>
      <c r="M107" s="451"/>
      <c r="N107" s="451"/>
      <c r="O107" s="451"/>
      <c r="P107" s="451"/>
      <c r="Q107" s="451"/>
      <c r="R107" s="451"/>
      <c r="S107" s="451"/>
      <c r="T107" s="451"/>
      <c r="U107" s="451"/>
      <c r="V107" s="451"/>
      <c r="W107" s="452"/>
      <c r="X107" s="338" t="s">
        <v>176</v>
      </c>
      <c r="Y107" s="338"/>
      <c r="Z107" s="338"/>
      <c r="AA107" s="338"/>
      <c r="AB107" s="338"/>
      <c r="AC107" s="338"/>
      <c r="AD107" s="338"/>
      <c r="AE107" s="340"/>
      <c r="AF107" s="340"/>
      <c r="AG107" s="340"/>
      <c r="AH107" s="340"/>
      <c r="AI107" s="63"/>
      <c r="AJ107" s="64"/>
      <c r="AK107" s="64"/>
      <c r="AL107" s="281"/>
      <c r="AM107" s="65"/>
      <c r="AN107" s="448"/>
      <c r="AO107" s="143"/>
    </row>
    <row r="108" spans="1:46">
      <c r="A108" s="134" t="s">
        <v>177</v>
      </c>
      <c r="B108" s="135"/>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c r="AG108" s="135"/>
      <c r="AH108" s="136"/>
      <c r="AI108" s="144">
        <f>SUM(AI93:AI107)</f>
        <v>0</v>
      </c>
      <c r="AJ108" s="144">
        <f>SUM(AJ93:AJ107)</f>
        <v>0</v>
      </c>
      <c r="AK108" s="145">
        <f>SUM(AK93:AK105)</f>
        <v>0</v>
      </c>
      <c r="AL108" s="146">
        <f>SUM(AL93:AL105)</f>
        <v>0</v>
      </c>
      <c r="AM108" s="144">
        <f>SUM(AM93:AM105)</f>
        <v>0</v>
      </c>
      <c r="AN108" s="147">
        <f>SUM(AI108:AM108)</f>
        <v>0</v>
      </c>
    </row>
    <row r="109" spans="1:46">
      <c r="A109" s="179" t="s">
        <v>178</v>
      </c>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148"/>
      <c r="AJ109" s="144"/>
      <c r="AK109" s="144"/>
      <c r="AL109" s="149"/>
      <c r="AM109" s="148"/>
      <c r="AN109" s="150">
        <f>SUM(AI109:AM109)</f>
        <v>0</v>
      </c>
      <c r="AO109" s="143"/>
    </row>
    <row r="110" spans="1:46">
      <c r="A110" s="643" t="s">
        <v>179</v>
      </c>
      <c r="B110" s="644"/>
      <c r="C110" s="644"/>
      <c r="D110" s="644"/>
      <c r="E110" s="644"/>
      <c r="F110" s="644"/>
      <c r="G110" s="644"/>
      <c r="H110" s="644"/>
      <c r="I110" s="644"/>
      <c r="J110" s="644"/>
      <c r="K110" s="644"/>
      <c r="L110" s="644"/>
      <c r="M110" s="644"/>
      <c r="N110" s="644"/>
      <c r="O110" s="644"/>
      <c r="P110" s="644"/>
      <c r="Q110" s="644"/>
      <c r="R110" s="644"/>
      <c r="S110" s="644"/>
      <c r="T110" s="644"/>
      <c r="U110" s="644"/>
      <c r="V110" s="644"/>
      <c r="W110" s="644"/>
      <c r="X110" s="644"/>
      <c r="Y110" s="644"/>
      <c r="Z110" s="644"/>
      <c r="AA110" s="644"/>
      <c r="AB110" s="644"/>
      <c r="AC110" s="644"/>
      <c r="AD110" s="644"/>
      <c r="AE110" s="644"/>
      <c r="AF110" s="644"/>
      <c r="AG110" s="644"/>
      <c r="AH110" s="645"/>
      <c r="AI110" s="151"/>
      <c r="AJ110" s="152"/>
      <c r="AK110" s="153"/>
      <c r="AL110" s="153"/>
      <c r="AM110" s="154"/>
      <c r="AN110" s="155">
        <f>SUM(AI110:AM110)</f>
        <v>0</v>
      </c>
      <c r="AO110" s="143" t="s">
        <v>180</v>
      </c>
    </row>
    <row r="111" spans="1:46" ht="15.75">
      <c r="A111" s="132" t="s">
        <v>181</v>
      </c>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8">
        <f>SUM(AI108,AI82)</f>
        <v>0</v>
      </c>
      <c r="AJ111" s="138">
        <f>SUM(AJ108,AJ82)</f>
        <v>0</v>
      </c>
      <c r="AK111" s="139">
        <f>SUM(AK108,AK82)</f>
        <v>0</v>
      </c>
      <c r="AL111" s="140">
        <f>SUM(AL108,AL82)</f>
        <v>0</v>
      </c>
      <c r="AM111" s="141">
        <f>SUM(AM108,AM82)</f>
        <v>0</v>
      </c>
      <c r="AN111" s="142">
        <f>SUM(AI111:AM111)</f>
        <v>0</v>
      </c>
      <c r="AO111" s="131">
        <f>AN111*0.1</f>
        <v>0</v>
      </c>
    </row>
    <row r="112" spans="1:46">
      <c r="AI112" s="137"/>
      <c r="AJ112" s="137"/>
      <c r="AL112" s="137"/>
      <c r="AM112" s="137"/>
      <c r="AN112" s="137"/>
    </row>
  </sheetData>
  <mergeCells count="253">
    <mergeCell ref="AS28:AU28"/>
    <mergeCell ref="AS7:AU7"/>
    <mergeCell ref="AO7:AQ7"/>
    <mergeCell ref="AO28:AQ28"/>
    <mergeCell ref="AO49:AQ49"/>
    <mergeCell ref="AO55:AQ55"/>
    <mergeCell ref="AO61:AQ61"/>
    <mergeCell ref="AO70:AQ70"/>
    <mergeCell ref="H92:W92"/>
    <mergeCell ref="AE92:AH92"/>
    <mergeCell ref="C12:O12"/>
    <mergeCell ref="S12:Z12"/>
    <mergeCell ref="I80:J80"/>
    <mergeCell ref="I91:W91"/>
    <mergeCell ref="AE91:AH91"/>
    <mergeCell ref="X91:AD91"/>
    <mergeCell ref="H73:J73"/>
    <mergeCell ref="H72:J72"/>
    <mergeCell ref="H74:J74"/>
    <mergeCell ref="A89:AN89"/>
    <mergeCell ref="K78:AH78"/>
    <mergeCell ref="K72:AH72"/>
    <mergeCell ref="K73:AH73"/>
    <mergeCell ref="K74:AH74"/>
    <mergeCell ref="AE96:AH96"/>
    <mergeCell ref="AE99:AH99"/>
    <mergeCell ref="AE102:AH102"/>
    <mergeCell ref="AE105:AH105"/>
    <mergeCell ref="X99:AD99"/>
    <mergeCell ref="X92:AD92"/>
    <mergeCell ref="X94:AD94"/>
    <mergeCell ref="X95:AD95"/>
    <mergeCell ref="AE94:AH94"/>
    <mergeCell ref="AE95:AH95"/>
    <mergeCell ref="X98:AD98"/>
    <mergeCell ref="X97:AD97"/>
    <mergeCell ref="AE97:AH97"/>
    <mergeCell ref="AE98:AH98"/>
    <mergeCell ref="X96:AD96"/>
    <mergeCell ref="A32:B32"/>
    <mergeCell ref="C32:O32"/>
    <mergeCell ref="S32:Z32"/>
    <mergeCell ref="A3:Z3"/>
    <mergeCell ref="AE90:AH90"/>
    <mergeCell ref="A55:AH55"/>
    <mergeCell ref="A82:AH82"/>
    <mergeCell ref="A70:AH70"/>
    <mergeCell ref="H90:W90"/>
    <mergeCell ref="X90:AD90"/>
    <mergeCell ref="K75:AH75"/>
    <mergeCell ref="K80:AH80"/>
    <mergeCell ref="A81:AH81"/>
    <mergeCell ref="K76:AH76"/>
    <mergeCell ref="K77:AH77"/>
    <mergeCell ref="K84:AH84"/>
    <mergeCell ref="K86:AH86"/>
    <mergeCell ref="K87:AH87"/>
    <mergeCell ref="A43:B43"/>
    <mergeCell ref="I79:J79"/>
    <mergeCell ref="K79:AH79"/>
    <mergeCell ref="H71:J71"/>
    <mergeCell ref="H75:J75"/>
    <mergeCell ref="I58:J58"/>
    <mergeCell ref="AN90:AN107"/>
    <mergeCell ref="I93:W107"/>
    <mergeCell ref="I76:J76"/>
    <mergeCell ref="I77:J77"/>
    <mergeCell ref="K71:AH71"/>
    <mergeCell ref="AN61:AN68"/>
    <mergeCell ref="AN56:AN59"/>
    <mergeCell ref="A69:AH69"/>
    <mergeCell ref="A61:AH61"/>
    <mergeCell ref="L62:AH62"/>
    <mergeCell ref="L63:AH63"/>
    <mergeCell ref="L64:AH64"/>
    <mergeCell ref="L65:AH65"/>
    <mergeCell ref="L66:AH66"/>
    <mergeCell ref="L67:AH67"/>
    <mergeCell ref="L68:AH68"/>
    <mergeCell ref="I64:K64"/>
    <mergeCell ref="I65:K65"/>
    <mergeCell ref="I66:K66"/>
    <mergeCell ref="A62:G68"/>
    <mergeCell ref="H56:J56"/>
    <mergeCell ref="A56:G59"/>
    <mergeCell ref="H59:J59"/>
    <mergeCell ref="AE93:AH93"/>
    <mergeCell ref="I68:K68"/>
    <mergeCell ref="K56:AH56"/>
    <mergeCell ref="K57:AH57"/>
    <mergeCell ref="A30:B30"/>
    <mergeCell ref="C30:R30"/>
    <mergeCell ref="A34:B34"/>
    <mergeCell ref="S8:Z8"/>
    <mergeCell ref="A31:B31"/>
    <mergeCell ref="C31:R31"/>
    <mergeCell ref="A33:B33"/>
    <mergeCell ref="C33:R33"/>
    <mergeCell ref="S30:Z30"/>
    <mergeCell ref="C13:R13"/>
    <mergeCell ref="S13:Z13"/>
    <mergeCell ref="A19:B19"/>
    <mergeCell ref="C9:R9"/>
    <mergeCell ref="S9:Z9"/>
    <mergeCell ref="C14:R14"/>
    <mergeCell ref="C29:R29"/>
    <mergeCell ref="A26:AH26"/>
    <mergeCell ref="C10:R10"/>
    <mergeCell ref="A13:B13"/>
    <mergeCell ref="S11:Z11"/>
    <mergeCell ref="S10:Z10"/>
    <mergeCell ref="A29:B29"/>
    <mergeCell ref="S20:Z20"/>
    <mergeCell ref="S21:Z21"/>
    <mergeCell ref="A28:AF28"/>
    <mergeCell ref="A14:B14"/>
    <mergeCell ref="A24:B24"/>
    <mergeCell ref="A20:B20"/>
    <mergeCell ref="A21:B21"/>
    <mergeCell ref="C22:R22"/>
    <mergeCell ref="S16:Z16"/>
    <mergeCell ref="S17:Z17"/>
    <mergeCell ref="C17:R17"/>
    <mergeCell ref="C19:R19"/>
    <mergeCell ref="C23:R23"/>
    <mergeCell ref="C24:R24"/>
    <mergeCell ref="A17:B17"/>
    <mergeCell ref="A12:B12"/>
    <mergeCell ref="AI7:AN8"/>
    <mergeCell ref="K51:AH51"/>
    <mergeCell ref="K58:AH58"/>
    <mergeCell ref="I57:J57"/>
    <mergeCell ref="A47:AH47"/>
    <mergeCell ref="A54:AH54"/>
    <mergeCell ref="A50:G53"/>
    <mergeCell ref="H50:J50"/>
    <mergeCell ref="AN9:AN24"/>
    <mergeCell ref="C39:R39"/>
    <mergeCell ref="C20:R20"/>
    <mergeCell ref="C21:R21"/>
    <mergeCell ref="S19:Z19"/>
    <mergeCell ref="S36:Z36"/>
    <mergeCell ref="S37:Z37"/>
    <mergeCell ref="S34:Z34"/>
    <mergeCell ref="S35:Z35"/>
    <mergeCell ref="C34:R34"/>
    <mergeCell ref="AN29:AN44"/>
    <mergeCell ref="A38:B38"/>
    <mergeCell ref="S7:Z7"/>
    <mergeCell ref="S40:Z40"/>
    <mergeCell ref="S41:Z41"/>
    <mergeCell ref="C37:R37"/>
    <mergeCell ref="AA1:AH4"/>
    <mergeCell ref="A1:Z1"/>
    <mergeCell ref="A2:Z2"/>
    <mergeCell ref="A4:H4"/>
    <mergeCell ref="O4:U4"/>
    <mergeCell ref="A7:R7"/>
    <mergeCell ref="A18:B18"/>
    <mergeCell ref="C18:R18"/>
    <mergeCell ref="S14:Z14"/>
    <mergeCell ref="S15:Z15"/>
    <mergeCell ref="A15:B15"/>
    <mergeCell ref="C15:R15"/>
    <mergeCell ref="S18:Z18"/>
    <mergeCell ref="I4:N4"/>
    <mergeCell ref="V4:Z4"/>
    <mergeCell ref="D8:R8"/>
    <mergeCell ref="A16:B16"/>
    <mergeCell ref="C16:R16"/>
    <mergeCell ref="A9:B9"/>
    <mergeCell ref="A10:B10"/>
    <mergeCell ref="A11:B11"/>
    <mergeCell ref="A5:AH5"/>
    <mergeCell ref="C11:R11"/>
    <mergeCell ref="A44:B44"/>
    <mergeCell ref="A25:AH25"/>
    <mergeCell ref="AN50:AN53"/>
    <mergeCell ref="I51:J51"/>
    <mergeCell ref="I52:J52"/>
    <mergeCell ref="K52:AH52"/>
    <mergeCell ref="H53:J53"/>
    <mergeCell ref="K53:AH53"/>
    <mergeCell ref="S42:Z42"/>
    <mergeCell ref="S43:Z43"/>
    <mergeCell ref="S44:Z44"/>
    <mergeCell ref="A49:AH49"/>
    <mergeCell ref="C42:R42"/>
    <mergeCell ref="C43:R43"/>
    <mergeCell ref="C44:R44"/>
    <mergeCell ref="A48:AF48"/>
    <mergeCell ref="A45:AH45"/>
    <mergeCell ref="A46:AH46"/>
    <mergeCell ref="A40:B40"/>
    <mergeCell ref="A39:B39"/>
    <mergeCell ref="C38:R38"/>
    <mergeCell ref="S38:Z38"/>
    <mergeCell ref="A42:B42"/>
    <mergeCell ref="C36:R36"/>
    <mergeCell ref="A90:G96"/>
    <mergeCell ref="X93:AD93"/>
    <mergeCell ref="C40:R40"/>
    <mergeCell ref="C41:R41"/>
    <mergeCell ref="S39:Z39"/>
    <mergeCell ref="S22:Z22"/>
    <mergeCell ref="S23:Z23"/>
    <mergeCell ref="S24:Z24"/>
    <mergeCell ref="A41:B41"/>
    <mergeCell ref="S31:Z31"/>
    <mergeCell ref="S29:Z29"/>
    <mergeCell ref="S33:Z33"/>
    <mergeCell ref="A35:B35"/>
    <mergeCell ref="C35:R35"/>
    <mergeCell ref="A36:B36"/>
    <mergeCell ref="A37:B37"/>
    <mergeCell ref="A22:B22"/>
    <mergeCell ref="A23:B23"/>
    <mergeCell ref="I67:K67"/>
    <mergeCell ref="I63:K63"/>
    <mergeCell ref="K59:AH59"/>
    <mergeCell ref="A60:AH60"/>
    <mergeCell ref="I62:K62"/>
    <mergeCell ref="K50:AH50"/>
    <mergeCell ref="A110:AH110"/>
    <mergeCell ref="X100:AD100"/>
    <mergeCell ref="X101:AD101"/>
    <mergeCell ref="AE100:AH100"/>
    <mergeCell ref="AE101:AH101"/>
    <mergeCell ref="X103:AD103"/>
    <mergeCell ref="X104:AD104"/>
    <mergeCell ref="X106:AD106"/>
    <mergeCell ref="X107:AD107"/>
    <mergeCell ref="AE106:AH106"/>
    <mergeCell ref="AE107:AH107"/>
    <mergeCell ref="AE103:AH103"/>
    <mergeCell ref="AE104:AH104"/>
    <mergeCell ref="X102:AD102"/>
    <mergeCell ref="X105:AD105"/>
    <mergeCell ref="A71:G73"/>
    <mergeCell ref="A74:G80"/>
    <mergeCell ref="AO89:AQ89"/>
    <mergeCell ref="AO83:AQ83"/>
    <mergeCell ref="F86:J86"/>
    <mergeCell ref="F87:J87"/>
    <mergeCell ref="A84:E87"/>
    <mergeCell ref="F85:J85"/>
    <mergeCell ref="K85:AH85"/>
    <mergeCell ref="A88:AH88"/>
    <mergeCell ref="A83:AN83"/>
    <mergeCell ref="F84:J84"/>
    <mergeCell ref="AO77:AQ77"/>
    <mergeCell ref="AN70:AN80"/>
    <mergeCell ref="I78:J78"/>
  </mergeCells>
  <phoneticPr fontId="16" type="noConversion"/>
  <pageMargins left="0.7" right="0.7" top="0.75" bottom="0.75" header="0.3" footer="0.3"/>
  <pageSetup scale="5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G38"/>
  <sheetViews>
    <sheetView topLeftCell="A18" workbookViewId="0">
      <selection activeCell="H6" sqref="H6"/>
    </sheetView>
  </sheetViews>
  <sheetFormatPr defaultRowHeight="15"/>
  <cols>
    <col min="3" max="3" width="89.85546875" customWidth="1"/>
  </cols>
  <sheetData>
    <row r="1" spans="3:7" ht="16.5" thickBot="1">
      <c r="C1" s="76" t="s">
        <v>182</v>
      </c>
    </row>
    <row r="2" spans="3:7" ht="15.75" thickBot="1">
      <c r="C2" s="528" t="s">
        <v>183</v>
      </c>
      <c r="D2" s="529"/>
      <c r="E2" s="529"/>
      <c r="F2" s="529"/>
      <c r="G2" s="530"/>
    </row>
    <row r="3" spans="3:7" ht="16.5" thickTop="1" thickBot="1">
      <c r="C3" s="77"/>
      <c r="D3" s="78"/>
      <c r="E3" s="79" t="s">
        <v>39</v>
      </c>
      <c r="F3" s="80" t="s">
        <v>40</v>
      </c>
      <c r="G3" s="79" t="s">
        <v>41</v>
      </c>
    </row>
    <row r="4" spans="3:7" ht="15.75" thickBot="1">
      <c r="C4" s="81" t="s">
        <v>58</v>
      </c>
      <c r="D4" s="82"/>
      <c r="E4" s="83">
        <v>24596</v>
      </c>
      <c r="F4" s="84">
        <v>25334</v>
      </c>
      <c r="G4" s="84">
        <v>26094</v>
      </c>
    </row>
    <row r="5" spans="3:7" ht="15.75" thickBot="1">
      <c r="C5" s="85" t="s">
        <v>184</v>
      </c>
      <c r="D5" s="78"/>
      <c r="E5" s="86">
        <v>5942</v>
      </c>
      <c r="F5" s="87">
        <v>6374</v>
      </c>
      <c r="G5" s="87">
        <v>6826</v>
      </c>
    </row>
    <row r="6" spans="3:7" ht="15.75" thickBot="1">
      <c r="C6" s="88" t="s">
        <v>137</v>
      </c>
      <c r="D6" s="89"/>
      <c r="E6" s="90">
        <v>9000</v>
      </c>
      <c r="F6" s="91">
        <v>0</v>
      </c>
      <c r="G6" s="88">
        <v>0</v>
      </c>
    </row>
    <row r="7" spans="3:7" ht="15.75" thickBot="1">
      <c r="C7" s="85" t="s">
        <v>185</v>
      </c>
      <c r="D7" s="78"/>
      <c r="E7" s="86">
        <v>3462</v>
      </c>
      <c r="F7" s="92">
        <v>4202</v>
      </c>
      <c r="G7" s="86">
        <v>4867</v>
      </c>
    </row>
    <row r="8" spans="3:7" ht="15.75" thickBot="1">
      <c r="C8" s="81" t="s">
        <v>186</v>
      </c>
      <c r="D8" s="82"/>
      <c r="E8" s="83">
        <v>3000</v>
      </c>
      <c r="F8" s="93">
        <v>3090</v>
      </c>
      <c r="G8" s="84">
        <v>3183</v>
      </c>
    </row>
    <row r="9" spans="3:7" ht="15.75" thickBot="1">
      <c r="C9" s="94" t="s">
        <v>187</v>
      </c>
      <c r="D9" s="95"/>
      <c r="E9" s="94">
        <v>0</v>
      </c>
      <c r="F9" s="96">
        <v>1000</v>
      </c>
      <c r="G9" s="97">
        <v>1030</v>
      </c>
    </row>
    <row r="10" spans="3:7" ht="15.75" thickBot="1">
      <c r="C10" s="98" t="s">
        <v>188</v>
      </c>
      <c r="D10" s="99"/>
      <c r="E10" s="100">
        <v>10000</v>
      </c>
      <c r="F10" s="101">
        <v>11000</v>
      </c>
      <c r="G10" s="100">
        <v>9000</v>
      </c>
    </row>
    <row r="11" spans="3:7" ht="15.75" thickBot="1">
      <c r="C11" s="88" t="s">
        <v>189</v>
      </c>
      <c r="D11" s="89"/>
      <c r="E11" s="90">
        <v>8000</v>
      </c>
      <c r="F11" s="102">
        <v>8000</v>
      </c>
      <c r="G11" s="90">
        <v>8000</v>
      </c>
    </row>
    <row r="12" spans="3:7" ht="15.75" thickBot="1">
      <c r="C12" s="103" t="s">
        <v>190</v>
      </c>
      <c r="D12" s="95"/>
      <c r="E12" s="104">
        <v>64000</v>
      </c>
      <c r="F12" s="105">
        <v>59000</v>
      </c>
      <c r="G12" s="105">
        <v>59000</v>
      </c>
    </row>
    <row r="13" spans="3:7" ht="15.75">
      <c r="C13" s="76"/>
    </row>
    <row r="14" spans="3:7" ht="15.75">
      <c r="C14" s="76" t="s">
        <v>191</v>
      </c>
    </row>
    <row r="15" spans="3:7" ht="16.5" thickBot="1">
      <c r="C15" s="76" t="s">
        <v>192</v>
      </c>
    </row>
    <row r="16" spans="3:7" ht="16.5" thickTop="1" thickBot="1">
      <c r="C16" s="106"/>
      <c r="D16" s="107"/>
      <c r="E16" s="108" t="s">
        <v>39</v>
      </c>
      <c r="F16" s="108" t="s">
        <v>40</v>
      </c>
      <c r="G16" s="109" t="s">
        <v>41</v>
      </c>
    </row>
    <row r="17" spans="3:7" ht="15.75" thickBot="1">
      <c r="C17" s="110" t="s">
        <v>193</v>
      </c>
      <c r="D17" s="111"/>
      <c r="E17" s="112">
        <v>64000</v>
      </c>
      <c r="F17" s="112">
        <v>59000</v>
      </c>
      <c r="G17" s="87">
        <v>59000</v>
      </c>
    </row>
    <row r="18" spans="3:7" ht="15.75" thickBot="1">
      <c r="C18" s="113" t="s">
        <v>194</v>
      </c>
      <c r="D18" s="114"/>
      <c r="E18" s="114"/>
      <c r="F18" s="114"/>
      <c r="G18" s="114"/>
    </row>
    <row r="19" spans="3:7" ht="15.75" thickBot="1">
      <c r="C19" s="115" t="s">
        <v>137</v>
      </c>
      <c r="D19" s="116"/>
      <c r="E19" s="117">
        <v>9000</v>
      </c>
      <c r="F19" s="118">
        <v>0</v>
      </c>
      <c r="G19" s="118">
        <v>0</v>
      </c>
    </row>
    <row r="20" spans="3:7" ht="15.75" thickBot="1">
      <c r="C20" s="88" t="s">
        <v>189</v>
      </c>
      <c r="D20" s="116"/>
      <c r="E20" s="117">
        <v>8000</v>
      </c>
      <c r="F20" s="117">
        <v>8000</v>
      </c>
      <c r="G20" s="117">
        <v>8000</v>
      </c>
    </row>
    <row r="21" spans="3:7" ht="15.75" thickBot="1">
      <c r="C21" s="119" t="s">
        <v>195</v>
      </c>
      <c r="D21" s="116"/>
      <c r="E21" s="118">
        <v>0</v>
      </c>
      <c r="F21" s="118">
        <v>0</v>
      </c>
      <c r="G21" s="117">
        <v>5000</v>
      </c>
    </row>
    <row r="22" spans="3:7" ht="15.75" thickBot="1">
      <c r="C22" s="103" t="s">
        <v>148</v>
      </c>
      <c r="D22" s="120"/>
      <c r="E22" s="105">
        <v>47000</v>
      </c>
      <c r="F22" s="105">
        <v>51000</v>
      </c>
      <c r="G22" s="105">
        <v>46000</v>
      </c>
    </row>
    <row r="23" spans="3:7" ht="15.75">
      <c r="C23" s="76"/>
    </row>
    <row r="24" spans="3:7" ht="15.75">
      <c r="C24" s="76" t="s">
        <v>196</v>
      </c>
    </row>
    <row r="25" spans="3:7" ht="15.75">
      <c r="D25" s="76" t="s">
        <v>197</v>
      </c>
    </row>
    <row r="26" spans="3:7" ht="15.75">
      <c r="D26" s="76" t="s">
        <v>198</v>
      </c>
    </row>
    <row r="27" spans="3:7" ht="15.75">
      <c r="C27" s="121" t="s">
        <v>199</v>
      </c>
    </row>
    <row r="28" spans="3:7" ht="15.75">
      <c r="C28" s="76"/>
    </row>
    <row r="29" spans="3:7" ht="16.5" thickBot="1">
      <c r="C29" s="76" t="s">
        <v>200</v>
      </c>
    </row>
    <row r="30" spans="3:7" ht="16.5" thickTop="1" thickBot="1">
      <c r="C30" s="106"/>
      <c r="D30" s="122"/>
      <c r="E30" s="123" t="s">
        <v>39</v>
      </c>
      <c r="F30" s="109" t="s">
        <v>40</v>
      </c>
      <c r="G30" s="109" t="s">
        <v>41</v>
      </c>
    </row>
    <row r="31" spans="3:7" ht="15.75" thickBot="1">
      <c r="C31" s="124" t="s">
        <v>148</v>
      </c>
      <c r="D31" s="125"/>
      <c r="E31" s="97">
        <v>47000</v>
      </c>
      <c r="F31" s="126">
        <v>51000</v>
      </c>
      <c r="G31" s="126">
        <v>46000</v>
      </c>
    </row>
    <row r="32" spans="3:7" ht="15.75" thickBot="1">
      <c r="C32" s="124" t="s">
        <v>143</v>
      </c>
      <c r="D32" s="127">
        <v>0.48499999999999999</v>
      </c>
      <c r="E32" s="97">
        <v>22795</v>
      </c>
      <c r="F32" s="126">
        <v>24735</v>
      </c>
      <c r="G32" s="126">
        <v>22310</v>
      </c>
    </row>
    <row r="33" spans="3:7" ht="15.75">
      <c r="C33" s="76"/>
    </row>
    <row r="34" spans="3:7" ht="16.5" thickBot="1">
      <c r="C34" s="76" t="s">
        <v>201</v>
      </c>
    </row>
    <row r="35" spans="3:7" ht="16.5" thickTop="1" thickBot="1">
      <c r="C35" s="106"/>
      <c r="D35" s="122"/>
      <c r="E35" s="123" t="s">
        <v>39</v>
      </c>
      <c r="F35" s="109" t="s">
        <v>40</v>
      </c>
      <c r="G35" s="109" t="s">
        <v>41</v>
      </c>
    </row>
    <row r="36" spans="3:7" ht="15.75" thickBot="1">
      <c r="C36" s="124" t="s">
        <v>143</v>
      </c>
      <c r="D36" s="127">
        <v>0.48499999999999999</v>
      </c>
      <c r="E36" s="97">
        <v>22795</v>
      </c>
      <c r="F36" s="126">
        <v>24735</v>
      </c>
      <c r="G36" s="126">
        <v>22310</v>
      </c>
    </row>
    <row r="37" spans="3:7" ht="15.75" thickBot="1">
      <c r="C37" s="124" t="s">
        <v>190</v>
      </c>
      <c r="D37" s="125"/>
      <c r="E37" s="97">
        <v>64000</v>
      </c>
      <c r="F37" s="126">
        <v>59000</v>
      </c>
      <c r="G37" s="126">
        <v>59000</v>
      </c>
    </row>
    <row r="38" spans="3:7" ht="15.75" thickBot="1">
      <c r="C38" s="103" t="s">
        <v>105</v>
      </c>
      <c r="D38" s="128"/>
      <c r="E38" s="104">
        <v>86795</v>
      </c>
      <c r="F38" s="105">
        <v>83735</v>
      </c>
      <c r="G38" s="105">
        <v>81310</v>
      </c>
    </row>
  </sheetData>
  <mergeCells count="1">
    <mergeCell ref="C2:G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3"/>
  <sheetViews>
    <sheetView topLeftCell="A3" workbookViewId="0">
      <selection activeCell="C4" sqref="C4"/>
    </sheetView>
  </sheetViews>
  <sheetFormatPr defaultRowHeight="15"/>
  <cols>
    <col min="3" max="3" width="121.85546875" customWidth="1"/>
  </cols>
  <sheetData>
    <row r="3" spans="3:3" ht="90">
      <c r="C3" s="62" t="s">
        <v>202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6F2637F4F574C4A8CC1FC43318C821C" ma:contentTypeVersion="12" ma:contentTypeDescription="Create a new document." ma:contentTypeScope="" ma:versionID="897c616dcd91961dc10fe8a14da21e62">
  <xsd:schema xmlns:xsd="http://www.w3.org/2001/XMLSchema" xmlns:xs="http://www.w3.org/2001/XMLSchema" xmlns:p="http://schemas.microsoft.com/office/2006/metadata/properties" xmlns:ns2="b7af8558-342b-47a5-8a60-80ff2babdc4e" xmlns:ns3="773b7727-4e33-4d82-879b-88352228cec1" targetNamespace="http://schemas.microsoft.com/office/2006/metadata/properties" ma:root="true" ma:fieldsID="3d32eef89fd4c9a108e93aa3c8ffa785" ns2:_="" ns3:_="">
    <xsd:import namespace="b7af8558-342b-47a5-8a60-80ff2babdc4e"/>
    <xsd:import namespace="773b7727-4e33-4d82-879b-88352228cec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af8558-342b-47a5-8a60-80ff2babdc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73b7727-4e33-4d82-879b-88352228cec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1DC77C-6279-4BDD-BBB2-9B0549A465C5}"/>
</file>

<file path=customXml/itemProps2.xml><?xml version="1.0" encoding="utf-8"?>
<ds:datastoreItem xmlns:ds="http://schemas.openxmlformats.org/officeDocument/2006/customXml" ds:itemID="{DFAB05EB-39EF-4067-A520-1079383BA203}"/>
</file>

<file path=customXml/itemProps3.xml><?xml version="1.0" encoding="utf-8"?>
<ds:datastoreItem xmlns:ds="http://schemas.openxmlformats.org/officeDocument/2006/customXml" ds:itemID="{0D1898B0-DC29-4C50-9D00-22005B26AFC9}"/>
</file>

<file path=docProps/app.xml><?xml version="1.0" encoding="utf-8"?>
<Properties xmlns="http://schemas.openxmlformats.org/officeDocument/2006/extended-properties" xmlns:vt="http://schemas.openxmlformats.org/officeDocument/2006/docPropsVTypes">
  <Application>Microsoft Excel Online</Application>
  <Manager/>
  <Company>UW Oshkosh</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User;Dawn Abraham</dc:creator>
  <cp:keywords/>
  <dc:description/>
  <cp:lastModifiedBy>Leah Mann</cp:lastModifiedBy>
  <cp:revision/>
  <dcterms:created xsi:type="dcterms:W3CDTF">2016-07-13T17:43:24Z</dcterms:created>
  <dcterms:modified xsi:type="dcterms:W3CDTF">2022-03-03T14:40:44Z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0x010100A6F2637F4F574C4A8CC1FC43318C821C</vt:lpwstr>
  </property>
</Properties>
</file>